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aedificatoria/Desktop/MINEDUCACIÓN/PRODUCTO 5 /"/>
    </mc:Choice>
  </mc:AlternateContent>
  <xr:revisionPtr revIDLastSave="0" documentId="8_{1ED30CCC-A822-7042-BE50-D02C0A948010}" xr6:coauthVersionLast="45" xr6:coauthVersionMax="45" xr10:uidLastSave="{00000000-0000-0000-0000-000000000000}"/>
  <bookViews>
    <workbookView xWindow="0" yWindow="460" windowWidth="28800" windowHeight="16320" xr2:uid="{28D3C790-A538-CF46-8B3A-07F2D34EF5A8}"/>
  </bookViews>
  <sheets>
    <sheet name="Encuesta" sheetId="1" r:id="rId1"/>
    <sheet name="Resultado" sheetId="2" r:id="rId2"/>
    <sheet name="Variables" sheetId="3" state="hidden" r:id="rId3"/>
  </sheets>
  <definedNames>
    <definedName name="MAS_DE_10_AÑOS">Variables!$D$62:$D$63</definedName>
    <definedName name="NO_ADJUDICACION">Variables!$F$11</definedName>
    <definedName name="NO_AREA_PROTEGIDA">Variables!$F$16</definedName>
    <definedName name="NO_BIC">Variables!$F$79</definedName>
    <definedName name="NO_CABIDA_LINDEROS">Variables!$F$95:$F$96</definedName>
    <definedName name="NO_COMUNIDADES">Variables!$F$5</definedName>
    <definedName name="NO_ES_RURAL">Variables!$G$95</definedName>
    <definedName name="NO_FOLIO_MATRICULA">Variables!$F$36:$F$37</definedName>
    <definedName name="NO_LICENCIA_CONSTRUCCION">Variables!$F$115:$F$116</definedName>
    <definedName name="NO_LICENCIA_URBANIZACION">Variables!$F$101:$F$102</definedName>
    <definedName name="NO_MAS_DE_10_AÑOS">Variables!$F$62</definedName>
    <definedName name="NO_OCUPANTE_POSEEDOR_PRIVADA">Variables!$F$69</definedName>
    <definedName name="NO_OCUPANTE_POSEEDOR_PUBLICA">Variables!$F$57</definedName>
    <definedName name="NO_TERCEROS">Variables!$F$74</definedName>
    <definedName name="NO_TITULO_PROPIEDAD">Variables!$F$52:$F$53</definedName>
    <definedName name="NO_USO_DOTACIONAL">Variables!$F$120:$F$121</definedName>
    <definedName name="SI_ADJUDICACION">Variables!$D$11:$D$12</definedName>
    <definedName name="SI_AREA_PROTEGIDA">Variables!$D$16:$D$22</definedName>
    <definedName name="SI_BIC">Variables!$D$79:$D$80</definedName>
    <definedName name="SI_CABIDA_LINDEROS">Variables!$D$95</definedName>
    <definedName name="SI_COMUNIDADES">Variables!$D$5:$D$7</definedName>
    <definedName name="SI_FOLIO_MATRICULA">Variables!$D$36</definedName>
    <definedName name="SI_LICENCIA_CONSTRUCCION">Variables!$D$115</definedName>
    <definedName name="SI_LICENCIA_URBANIZACION">Variables!$D$101</definedName>
    <definedName name="SI_OCUPANTE_POSEEDOR_PRIVADA">Variables!$D$69:$D$70</definedName>
    <definedName name="SI_OCUPANTE_POSEEDOR_PUBLICA">Variables!$D$57:$D$58</definedName>
    <definedName name="SI_TERCEROS">Variables!$D$74:$D$75</definedName>
    <definedName name="SI_TITULO_PROPIEDAD">Variables!$D$52</definedName>
    <definedName name="SI_USO_DOTACIONAL">Variables!$D$120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2" l="1"/>
  <c r="H41" i="2"/>
  <c r="H29" i="2"/>
  <c r="F29" i="2"/>
  <c r="E29" i="2"/>
  <c r="C29" i="2"/>
  <c r="Q21" i="2" l="1"/>
  <c r="P21" i="2"/>
  <c r="O21" i="2"/>
  <c r="I25" i="2" l="1"/>
  <c r="F25" i="2"/>
  <c r="C17" i="2"/>
  <c r="I37" i="2"/>
  <c r="I33" i="2"/>
  <c r="F33" i="2"/>
  <c r="C33" i="2"/>
  <c r="L29" i="2"/>
  <c r="I17" i="2"/>
  <c r="C25" i="2"/>
  <c r="O37" i="2"/>
  <c r="L37" i="2"/>
  <c r="F37" i="2"/>
  <c r="O33" i="2"/>
  <c r="L33" i="2"/>
  <c r="O29" i="2"/>
  <c r="I29" i="2"/>
  <c r="I21" i="2" l="1"/>
  <c r="F21" i="2"/>
  <c r="E21" i="2"/>
  <c r="C21" i="2"/>
  <c r="O17" i="2"/>
  <c r="L17" i="2"/>
  <c r="C37" i="2"/>
  <c r="O25" i="2"/>
  <c r="L25" i="2"/>
  <c r="L21" i="2"/>
  <c r="F17" i="2"/>
  <c r="O13" i="2"/>
  <c r="L13" i="2"/>
  <c r="I13" i="2"/>
  <c r="F13" i="2"/>
  <c r="C13" i="2"/>
  <c r="O9" i="2"/>
  <c r="L9" i="2"/>
  <c r="I9" i="2"/>
  <c r="F9" i="2"/>
  <c r="C9" i="2"/>
</calcChain>
</file>

<file path=xl/sharedStrings.xml><?xml version="1.0" encoding="utf-8"?>
<sst xmlns="http://schemas.openxmlformats.org/spreadsheetml/2006/main" count="280" uniqueCount="179">
  <si>
    <t>¿La infraestructura está ubicada sobre algún territorio de comunidades colectivas?</t>
  </si>
  <si>
    <t>Zona de reserva campesina</t>
  </si>
  <si>
    <t>Resguardo Indígena</t>
  </si>
  <si>
    <t>Afrodescendientes</t>
  </si>
  <si>
    <t>¿Cuál?</t>
  </si>
  <si>
    <t>SI_COMUNIDADES</t>
  </si>
  <si>
    <t>NO_COMUNIDADES</t>
  </si>
  <si>
    <t>¿Cuenta con acto de adjudicación o legalización?</t>
  </si>
  <si>
    <t>SI</t>
  </si>
  <si>
    <t>NO</t>
  </si>
  <si>
    <t>¿Cuenta con algún proceso de consulta previa en curso?</t>
  </si>
  <si>
    <t>SI_ADJUDICACION</t>
  </si>
  <si>
    <t>NO_ADJUDICACION</t>
  </si>
  <si>
    <t>¿La infraestructura está ubicada dentro de un área protegida?</t>
  </si>
  <si>
    <t>Sistema de Parques Nacionales Naturales</t>
  </si>
  <si>
    <t>Reserva Forestal Protectora</t>
  </si>
  <si>
    <t>Distrito de Manejo Integrado</t>
  </si>
  <si>
    <t>Área de Recreación</t>
  </si>
  <si>
    <t>Parque Natural Regional</t>
  </si>
  <si>
    <t>Distrito de Conservación de Suelos</t>
  </si>
  <si>
    <t>Reserva Natural de la Sociedad Civil</t>
  </si>
  <si>
    <t>SI_AREA_PROTEGIDA</t>
  </si>
  <si>
    <t>NO_AREA_PROTEGIDA</t>
  </si>
  <si>
    <t>¿El área protegida cuenta con Plan de Manejo Ambiental aprobado por la autoridad competente?</t>
  </si>
  <si>
    <t>NO APLICA</t>
  </si>
  <si>
    <t>¿En qué tipo de suelo se encuentra la institución educativa?</t>
  </si>
  <si>
    <t>RURAL</t>
  </si>
  <si>
    <t>URBANO</t>
  </si>
  <si>
    <t>¿Tiene identificado el folio de matrícula inmobiliaria de la institución educativa?</t>
  </si>
  <si>
    <t>SI_FOLIO_MATRICULA</t>
  </si>
  <si>
    <t>NO_FOLIO_MATRICULA</t>
  </si>
  <si>
    <t>ESCRIBIR IGUAL A COMO SALE EN EL DOCUMENTO USANDO PUNTO NO COMA SIN m2, mt2, etc... EJEMPLO: 10.957.00</t>
  </si>
  <si>
    <t>En caso afirmativo:</t>
  </si>
  <si>
    <t>En caso afirmativo, ¿El área protegida cuenta con Plan de Manejo Ambiental aprobado por la autoridad competente?</t>
  </si>
  <si>
    <t>En caso de no contar con folio de matrícula inmobiliaria, ¿El inmueble tiene pendiente la inscripción de algún título de propiedad en la Oficina de Registro de Instrumentos Públicos?</t>
  </si>
  <si>
    <t>Columna1</t>
  </si>
  <si>
    <t>En caso afirmativo, Indicar el área (m2) del inmueble en la matrícula inmobiliaria</t>
  </si>
  <si>
    <t>El inmueble es de propiedad:</t>
  </si>
  <si>
    <t>PUBLICA</t>
  </si>
  <si>
    <t>PRIVADA</t>
  </si>
  <si>
    <t>Es un bien de tipo:</t>
  </si>
  <si>
    <t>FISCAL</t>
  </si>
  <si>
    <t>USO PÚBLICO</t>
  </si>
  <si>
    <t>¿Cuenta con título de propiedad?</t>
  </si>
  <si>
    <t>MÁS USADA</t>
  </si>
  <si>
    <t>SI_TITULO_PROPIEDAD</t>
  </si>
  <si>
    <t>NO_TITULO_PROPIEDAD</t>
  </si>
  <si>
    <t>¿Tiene en curso un proceso de adjudicación?</t>
  </si>
  <si>
    <t>En caso afirmativo indicar el área (m2) del inmueble según el título de propiedad</t>
  </si>
  <si>
    <t>¿Sabe si tiene en curso un proceso de adquisición (expropiación/enajenación voluntaria) por motivos de utilidad púbica?</t>
  </si>
  <si>
    <t>En caso de no tener título de propiedad:</t>
  </si>
  <si>
    <t>¿Tiene identificado algún proyecto en curso de minería, petróleo, energía o concesión de aguas?</t>
  </si>
  <si>
    <t>¿Tiene proceso en curso de adjudicación de bien baldío por explotación agrícola?</t>
  </si>
  <si>
    <t>¿La institución educativa está en calidad de ocupante/poseedor, es decir no hay vinculación contractual ni soporte documental autorizado por el propietario para e uso del inmueble?</t>
  </si>
  <si>
    <t>En caso de estar en condición de ocupante/poseedor, conteste por favor:</t>
  </si>
  <si>
    <t>¿Paga servicios públicos?</t>
  </si>
  <si>
    <t>¿Lleva más de 10 años ocupado?</t>
  </si>
  <si>
    <t>¿Tiene en curso proceso de donación/cesión?</t>
  </si>
  <si>
    <t>Tiene identificadas medidas de tipo:</t>
  </si>
  <si>
    <t>¿La institución educativa está en calidad de ocupante/poseedor?</t>
  </si>
  <si>
    <t>SI_OCUPANTE_POSEEDOR_PUBLICA</t>
  </si>
  <si>
    <t>NO_OCUPANTE_POSEEDOR_PUBLICA</t>
  </si>
  <si>
    <t>Cautelares</t>
  </si>
  <si>
    <t>Gravámenes</t>
  </si>
  <si>
    <t>Limitación al Dominio</t>
  </si>
  <si>
    <t>Ninguna de las anteriores</t>
  </si>
  <si>
    <t>¿El inmueble está ocupado por terceros?</t>
  </si>
  <si>
    <t>SI_OCUPANTE_POSEEDOR_PRIVADA</t>
  </si>
  <si>
    <t>NO_OCUPANTE_POSEEDOR_PRIVADA</t>
  </si>
  <si>
    <t>SI_TERCEROS</t>
  </si>
  <si>
    <t>NO_TERCEROS</t>
  </si>
  <si>
    <t>En caso de estar ocupado por terceros, conteste por favor:</t>
  </si>
  <si>
    <t>¿El ocupante paga servicios públicos?</t>
  </si>
  <si>
    <t>¿El Inmueble es un Bien de Interés Cultural?</t>
  </si>
  <si>
    <t>SI_BIC</t>
  </si>
  <si>
    <t>NO_BIC</t>
  </si>
  <si>
    <t>En caso afirmativo ¿Cuenta con instrumento de Plan Especial de Manejo y Protección (PEMP) adoptado?</t>
  </si>
  <si>
    <t>En caso de contar con declaratoria de Bien de Interés Cultural, conteste las siguientes preguntas:</t>
  </si>
  <si>
    <t>¿En qué categoría?</t>
  </si>
  <si>
    <t>¿La declaratoria está registrada en el folio de matrícula inmobiliaria?</t>
  </si>
  <si>
    <t>Si es un BIC ¿Cuenta con declaratoria de Bien de Interés Cultural (BIC)?</t>
  </si>
  <si>
    <t>BIC Municipal</t>
  </si>
  <si>
    <t>BIC Distrital</t>
  </si>
  <si>
    <t>BIC Nacional</t>
  </si>
  <si>
    <t>¿Cuenta con certificado catastral actualizado (vigencia menor a 3 meses)?</t>
  </si>
  <si>
    <t>SI_CATASTRAL</t>
  </si>
  <si>
    <t>NO_CATASTRAL</t>
  </si>
  <si>
    <t>En caso afirmativo indicar:</t>
  </si>
  <si>
    <t xml:space="preserve"> El área (m2) del lote como aparece en el certificado catastral</t>
  </si>
  <si>
    <t>El área (m2) construida como aparece en el certificado catastral</t>
  </si>
  <si>
    <t>En caso de no contar con certificado catastrla actualizado conteste las siguientes preguntas:</t>
  </si>
  <si>
    <t>Si se encuentra en suelo rural ¿Cuenta con certificado de cabida y linderos?</t>
  </si>
  <si>
    <t>En caso afirmativo indique el área (m2) de lote según el certificado de cabida y linderos</t>
  </si>
  <si>
    <t>Si no posee certificado de cabida y linderos ¿Existe levantamiento topográfico del inmueble?</t>
  </si>
  <si>
    <t>SI_CABIDA_LINDEROS</t>
  </si>
  <si>
    <t>NO_CABIDA_LINDEROS</t>
  </si>
  <si>
    <t>NO_ES_RURAL</t>
  </si>
  <si>
    <t>¿El inmueble cuenta cuenta con licencia de urbanización?</t>
  </si>
  <si>
    <t>Indicar área (m2) del lote aprobada en la licencia de urbanización</t>
  </si>
  <si>
    <t>¿El lote presenta áreas en alguna de las siguientes condiciones?</t>
  </si>
  <si>
    <t>¿El predio es resultado de una cesión urbanística?</t>
  </si>
  <si>
    <t>En caso de contar con licencia de urbanización conteste las siguientes preguntas:</t>
  </si>
  <si>
    <t>En caso de no contar con licencia de urbanización ¿Sabe si hay un trámite de legalización del barrio en curso?</t>
  </si>
  <si>
    <t>NO_LICENCIA_URBANIZACION</t>
  </si>
  <si>
    <t>SI_LICENCIA_URBANIZACION</t>
  </si>
  <si>
    <t>Remoción en masa</t>
  </si>
  <si>
    <t>Afectación ambiental</t>
  </si>
  <si>
    <t>Alta tensión</t>
  </si>
  <si>
    <t>Inundaciones</t>
  </si>
  <si>
    <t>Riesgo no mitigable</t>
  </si>
  <si>
    <t>Ninguna</t>
  </si>
  <si>
    <t>¿Cuenta con licencia de construcción?</t>
  </si>
  <si>
    <t>¿El predio se encuentra en un barrio no legalizado?</t>
  </si>
  <si>
    <t>¿Ha recibido algún tipo de sanción sobre el inmueble?</t>
  </si>
  <si>
    <t>¿Cuenta con proceso de tramitación de licencia  de construcción en curso?</t>
  </si>
  <si>
    <t>Indique el área (m2) total construida aprobada  en la licencia de construcción</t>
  </si>
  <si>
    <t>¿El titular de la licencia es el mismo titular del predio?</t>
  </si>
  <si>
    <t>¿La licencia de construcción aprueba el uso dotacional?</t>
  </si>
  <si>
    <t>SI_LICENCIA_CONSTRUCCION</t>
  </si>
  <si>
    <t>NO_LICENCIA_CONSTRUCCION</t>
  </si>
  <si>
    <t>Si no cuenta con licencia de contrucción, conteste las siguientes preguntas:</t>
  </si>
  <si>
    <t>En caso de tener licencia de contrucción, responda:</t>
  </si>
  <si>
    <t>SI_USO_DOTACIONAL</t>
  </si>
  <si>
    <t>NO_USO_DOTACIONAL</t>
  </si>
  <si>
    <t>¿Se permite el uso dotacional en el instrumento de planeación vigente (POT-PBOT-EOT)?</t>
  </si>
  <si>
    <t>MUCHAS GRACIAS POR SU COLABORACIÓN. PARA REVISAR EL DIAGNÓSTICO ACTUAL DE LA INSTITUCIÓN OBTENIDO A PARTIR DE LA INFORMACIÓN CONSIGNADA EN LA PRESENTE ENCUESTA DIRÍJASE A LA PESTAÑA RESULTADOS</t>
  </si>
  <si>
    <t>ENCUESTA PARA LA LEGALIZACIÓN Y SANEAMIENTO DE LA PROPIEDAD EN INFRAESTRUCTURAS EDUCATIVAS DEL PAÍS</t>
  </si>
  <si>
    <t>A</t>
  </si>
  <si>
    <t>B</t>
  </si>
  <si>
    <t>C</t>
  </si>
  <si>
    <t>CÓDIDO 1</t>
  </si>
  <si>
    <t>CÓDIDO 2</t>
  </si>
  <si>
    <t>CÓDIDO 3</t>
  </si>
  <si>
    <t>CÓDIDO 4</t>
  </si>
  <si>
    <t>CÓDIDO 5</t>
  </si>
  <si>
    <t>CÓDIDO 6</t>
  </si>
  <si>
    <t>CÓDIDO 7</t>
  </si>
  <si>
    <t>CÓDIDO 8</t>
  </si>
  <si>
    <t>CÓDIDO 9</t>
  </si>
  <si>
    <t>CÓDIDO 10</t>
  </si>
  <si>
    <t>CÓDIDO 11</t>
  </si>
  <si>
    <t>CÓDIDO 12</t>
  </si>
  <si>
    <t>CÓDIDO 13</t>
  </si>
  <si>
    <t>CÓDIDO 14</t>
  </si>
  <si>
    <t>CÓDIDO 15</t>
  </si>
  <si>
    <t>CÓDIDO 16</t>
  </si>
  <si>
    <t>CÓDIDO 17</t>
  </si>
  <si>
    <t>CÓDIDO 18</t>
  </si>
  <si>
    <t>CÓDIDO 19</t>
  </si>
  <si>
    <t>CÓDIDO 20</t>
  </si>
  <si>
    <t>CÓDIDO 21</t>
  </si>
  <si>
    <t>CÓDIDO 22</t>
  </si>
  <si>
    <t>CÓDIDO 23</t>
  </si>
  <si>
    <t>CÓDIDO 24</t>
  </si>
  <si>
    <t>CÓDIDO 25</t>
  </si>
  <si>
    <t>CÓDIDO 26</t>
  </si>
  <si>
    <t>CÓDIDO 27</t>
  </si>
  <si>
    <t>CÓDIDO 28</t>
  </si>
  <si>
    <t>CÓDIDO 29</t>
  </si>
  <si>
    <t>CÓDIDO 30</t>
  </si>
  <si>
    <t>CÓDIDO 31</t>
  </si>
  <si>
    <t>CÓDIDO 32</t>
  </si>
  <si>
    <t>CÓDIDO 33</t>
  </si>
  <si>
    <t>CÓDIDO 34</t>
  </si>
  <si>
    <t>CÓDIDO 35</t>
  </si>
  <si>
    <t>CÓDIDO 36</t>
  </si>
  <si>
    <t>CÓDIDO 37</t>
  </si>
  <si>
    <t>CÓDIDO 38</t>
  </si>
  <si>
    <t>CÓDIDO 39</t>
  </si>
  <si>
    <t>CÓDIDO 40</t>
  </si>
  <si>
    <t>RESULTADOS ENCUESTA PARA LA LEGALIZACIÓN Y SANEAMIENTO DE LA PROPIEDAD EN INFRAESTRUCTURAS EDUCATIVAS DEL PAÍS</t>
  </si>
  <si>
    <t xml:space="preserve">La siguiente encuesta tiene por finalidad identificar las diferentes rutas de procesos para que los Alcaldes y Gobernadores del país logren legalizar efectivamente los predios donde actualmente se encuentran ubicadas las infraestructuras educativas y poder así recibir todos los beneficios y ayudas del Estado. Para diligenciar la encuesta usted tendrá que tener a la mano la siguiente información:
-	Certificado catastral 
-	Título de propiedad/Escritura pública 
-      Certificado/Concepto de uso del suelo 
-	Matrícula inmobiliaria/Certificado de tradición y libertad 
-	Licencia de urbanización 
-	Licencia de construcción 
-	Certificado de cabida y linderos 
-      Estudio de títulos 
-      Contrato de adquisición 
-	Plan de ordenamiento territorial vigente (POT-PBOT-EOT) </t>
  </si>
  <si>
    <t xml:space="preserve"> ¿El acto de adjudicación o legalización se encuentra registrado ante el Ministerio del Interior?</t>
  </si>
  <si>
    <t>¿El lote donde está ubicada la sede educativa se encuentra inmersa en un proceso de restitución de tierras?</t>
  </si>
  <si>
    <t>¿El lote donde está ubicada la sede educativa tiene registrada en el folio de matrícula una falsa tradición?</t>
  </si>
  <si>
    <t>CÓDIDO 41</t>
  </si>
  <si>
    <t>CÓDIDO 42</t>
  </si>
  <si>
    <t>SI SU RESPUESTA FUE PÚBLICA:</t>
  </si>
  <si>
    <t>SI SU RESPUESTA FUE PRIVADA: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</si>
</sst>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hiswick Grotesque Regular Regu"/>
    </font>
    <font>
      <sz val="14"/>
      <color theme="1"/>
      <name val="Chiswick Grotesque Regular Regu"/>
    </font>
    <font>
      <b/>
      <sz val="12"/>
      <color theme="1"/>
      <name val="Chiswick Grotesque Regular Regu"/>
    </font>
    <font>
      <b/>
      <sz val="14"/>
      <color theme="1"/>
      <name val="Chiswick Grotesque Regular Regu"/>
    </font>
    <font>
      <b/>
      <sz val="16"/>
      <color theme="1"/>
      <name val="Chiswick Grotesque Regular Regu"/>
    </font>
    <font>
      <b/>
      <sz val="12"/>
      <color theme="0"/>
      <name val="Chiswick Grotesque Regular Regu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49998474074526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indexed="64"/>
      </left>
      <right style="medium">
        <color theme="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4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4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ont="1" applyFill="1"/>
    <xf numFmtId="0" fontId="0" fillId="0" borderId="2" xfId="0" applyFont="1" applyBorder="1"/>
    <xf numFmtId="0" fontId="0" fillId="3" borderId="0" xfId="0" applyFill="1" applyAlignment="1">
      <alignment horizontal="center"/>
    </xf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0" fillId="2" borderId="0" xfId="0" applyFont="1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center" wrapText="1"/>
    </xf>
    <xf numFmtId="0" fontId="0" fillId="3" borderId="0" xfId="0" applyFill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Border="1" applyAlignment="1">
      <alignment horizontal="left"/>
    </xf>
    <xf numFmtId="0" fontId="0" fillId="3" borderId="0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 applyAlignment="1"/>
    <xf numFmtId="0" fontId="0" fillId="3" borderId="5" xfId="0" applyFill="1" applyBorder="1" applyAlignment="1"/>
    <xf numFmtId="0" fontId="0" fillId="3" borderId="6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5" xfId="0" applyFill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0" fillId="3" borderId="0" xfId="0" applyFill="1" applyBorder="1" applyAlignment="1"/>
    <xf numFmtId="0" fontId="0" fillId="3" borderId="0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0" fillId="3" borderId="9" xfId="0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0" fontId="0" fillId="3" borderId="14" xfId="0" applyFill="1" applyBorder="1"/>
    <xf numFmtId="0" fontId="0" fillId="3" borderId="15" xfId="0" applyFill="1" applyBorder="1"/>
    <xf numFmtId="0" fontId="0" fillId="0" borderId="15" xfId="0" applyBorder="1"/>
    <xf numFmtId="0" fontId="0" fillId="3" borderId="11" xfId="0" applyFill="1" applyBorder="1"/>
    <xf numFmtId="0" fontId="0" fillId="3" borderId="12" xfId="0" applyFill="1" applyBorder="1" applyAlignment="1">
      <alignment horizontal="center"/>
    </xf>
    <xf numFmtId="0" fontId="0" fillId="3" borderId="12" xfId="0" applyFill="1" applyBorder="1"/>
    <xf numFmtId="0" fontId="0" fillId="3" borderId="13" xfId="0" applyFill="1" applyBorder="1"/>
    <xf numFmtId="0" fontId="0" fillId="3" borderId="8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0" xfId="0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20" xfId="0" applyFill="1" applyBorder="1"/>
    <xf numFmtId="0" fontId="0" fillId="3" borderId="19" xfId="0" applyFill="1" applyBorder="1"/>
    <xf numFmtId="0" fontId="0" fillId="3" borderId="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10" xfId="0" applyFill="1" applyBorder="1" applyAlignment="1">
      <alignment horizontal="center" wrapText="1"/>
    </xf>
    <xf numFmtId="0" fontId="0" fillId="3" borderId="13" xfId="0" applyFill="1" applyBorder="1" applyAlignment="1">
      <alignment wrapText="1"/>
    </xf>
    <xf numFmtId="0" fontId="0" fillId="3" borderId="1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center" wrapText="1"/>
    </xf>
    <xf numFmtId="0" fontId="0" fillId="3" borderId="16" xfId="0" applyFill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0" fillId="3" borderId="19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1" fillId="3" borderId="0" xfId="0" applyFont="1" applyFill="1" applyBorder="1" applyAlignment="1">
      <alignment horizontal="center"/>
    </xf>
    <xf numFmtId="0" fontId="0" fillId="3" borderId="4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4" borderId="0" xfId="0" applyFill="1"/>
    <xf numFmtId="0" fontId="0" fillId="4" borderId="7" xfId="0" applyFill="1" applyBorder="1"/>
    <xf numFmtId="0" fontId="0" fillId="4" borderId="0" xfId="0" applyFill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/>
    </xf>
    <xf numFmtId="0" fontId="6" fillId="3" borderId="0" xfId="0" applyFont="1" applyFill="1" applyBorder="1"/>
    <xf numFmtId="0" fontId="6" fillId="3" borderId="12" xfId="0" applyFont="1" applyFill="1" applyBorder="1"/>
    <xf numFmtId="0" fontId="6" fillId="3" borderId="0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/>
    </xf>
    <xf numFmtId="0" fontId="6" fillId="3" borderId="9" xfId="0" applyFont="1" applyFill="1" applyBorder="1"/>
    <xf numFmtId="0" fontId="6" fillId="3" borderId="8" xfId="0" applyFont="1" applyFill="1" applyBorder="1"/>
    <xf numFmtId="0" fontId="6" fillId="3" borderId="14" xfId="0" applyFont="1" applyFill="1" applyBorder="1" applyAlignment="1">
      <alignment horizontal="center"/>
    </xf>
    <xf numFmtId="0" fontId="6" fillId="3" borderId="14" xfId="0" applyFont="1" applyFill="1" applyBorder="1"/>
    <xf numFmtId="0" fontId="6" fillId="3" borderId="14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6" fillId="0" borderId="14" xfId="0" applyFont="1" applyBorder="1"/>
    <xf numFmtId="0" fontId="6" fillId="3" borderId="0" xfId="0" applyFont="1" applyFill="1" applyBorder="1" applyAlignment="1">
      <alignment vertical="center"/>
    </xf>
    <xf numFmtId="0" fontId="6" fillId="3" borderId="11" xfId="0" applyFont="1" applyFill="1" applyBorder="1"/>
    <xf numFmtId="0" fontId="6" fillId="3" borderId="12" xfId="0" applyFont="1" applyFill="1" applyBorder="1" applyAlignment="1">
      <alignment vertical="center"/>
    </xf>
    <xf numFmtId="0" fontId="6" fillId="3" borderId="11" xfId="0" applyFont="1" applyFill="1" applyBorder="1" applyAlignment="1">
      <alignment wrapText="1"/>
    </xf>
    <xf numFmtId="0" fontId="6" fillId="3" borderId="12" xfId="0" applyFont="1" applyFill="1" applyBorder="1" applyAlignment="1">
      <alignment wrapText="1"/>
    </xf>
    <xf numFmtId="0" fontId="6" fillId="3" borderId="0" xfId="0" applyFont="1" applyFill="1" applyBorder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center"/>
    </xf>
    <xf numFmtId="0" fontId="10" fillId="7" borderId="0" xfId="0" applyFont="1" applyFill="1" applyBorder="1" applyAlignment="1">
      <alignment horizontal="center"/>
    </xf>
    <xf numFmtId="0" fontId="10" fillId="8" borderId="0" xfId="0" applyFont="1" applyFill="1" applyBorder="1" applyAlignment="1">
      <alignment horizontal="center"/>
    </xf>
    <xf numFmtId="0" fontId="5" fillId="4" borderId="0" xfId="0" applyFont="1" applyFill="1"/>
    <xf numFmtId="0" fontId="5" fillId="4" borderId="0" xfId="0" applyFont="1" applyFill="1" applyBorder="1"/>
    <xf numFmtId="9" fontId="7" fillId="4" borderId="0" xfId="1" applyFont="1" applyFill="1" applyBorder="1" applyAlignment="1">
      <alignment horizontal="center"/>
    </xf>
    <xf numFmtId="0" fontId="7" fillId="4" borderId="0" xfId="0" applyFont="1" applyFill="1" applyBorder="1" applyAlignment="1"/>
    <xf numFmtId="0" fontId="5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5" fillId="3" borderId="5" xfId="0" applyFont="1" applyFill="1" applyBorder="1"/>
    <xf numFmtId="0" fontId="5" fillId="3" borderId="6" xfId="0" applyFont="1" applyFill="1" applyBorder="1"/>
    <xf numFmtId="0" fontId="5" fillId="0" borderId="0" xfId="0" applyFont="1" applyBorder="1"/>
    <xf numFmtId="0" fontId="5" fillId="3" borderId="30" xfId="0" applyFont="1" applyFill="1" applyBorder="1"/>
    <xf numFmtId="0" fontId="5" fillId="3" borderId="31" xfId="0" applyFont="1" applyFill="1" applyBorder="1"/>
    <xf numFmtId="9" fontId="7" fillId="3" borderId="31" xfId="1" applyFont="1" applyFill="1" applyBorder="1" applyAlignment="1">
      <alignment horizontal="center"/>
    </xf>
    <xf numFmtId="0" fontId="5" fillId="3" borderId="32" xfId="0" applyFont="1" applyFill="1" applyBorder="1"/>
  </cellXfs>
  <cellStyles count="2">
    <cellStyle name="Normal" xfId="0" builtinId="0"/>
    <cellStyle name="Porcentaje" xfId="1" builtinId="5"/>
  </cellStyles>
  <dxfs count="43"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218281</xdr:colOff>
      <xdr:row>2</xdr:row>
      <xdr:rowOff>99219</xdr:rowOff>
    </xdr:from>
    <xdr:to>
      <xdr:col>3</xdr:col>
      <xdr:colOff>1369218</xdr:colOff>
      <xdr:row>2</xdr:row>
      <xdr:rowOff>791500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DD4F80-737F-DC42-A230-CDA1EFC6D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594" y="535782"/>
          <a:ext cx="1865312" cy="692281"/>
        </a:xfrm>
        <a:prstGeom prst="rect">
          <a:avLst/>
        </a:prstGeom>
      </xdr:spPr>
    </xdr:pic>
    <xdr:clientData/>
  </xdr:twoCellAnchor>
  <xdr:twoCellAnchor editAs="oneCell">
    <xdr:from>
      <xdr:col>7</xdr:col>
      <xdr:colOff>307670</xdr:colOff>
      <xdr:row>2</xdr:row>
      <xdr:rowOff>252280</xdr:rowOff>
    </xdr:from>
    <xdr:to>
      <xdr:col>7</xdr:col>
      <xdr:colOff>2287435</xdr:colOff>
      <xdr:row>2</xdr:row>
      <xdr:rowOff>595252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0DE69CA-0DB4-BE4C-977B-449DB5438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8009" y="682788"/>
          <a:ext cx="1979765" cy="3429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277356</xdr:colOff>
      <xdr:row>38</xdr:row>
      <xdr:rowOff>135467</xdr:rowOff>
    </xdr:from>
    <xdr:to>
      <xdr:col>3</xdr:col>
      <xdr:colOff>306552</xdr:colOff>
      <xdr:row>41</xdr:row>
      <xdr:rowOff>79177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A73D32-9DF6-784B-8743-2773AC259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089" y="8212667"/>
          <a:ext cx="1688663" cy="587176"/>
        </a:xfrm>
        <a:prstGeom prst="rect">
          <a:avLst/>
        </a:prstGeom>
      </xdr:spPr>
    </xdr:pic>
    <xdr:clientData/>
  </xdr:twoCellAnchor>
  <xdr:twoCellAnchor editAs="oneCell">
    <xdr:from>
      <xdr:col>15</xdr:col>
      <xdr:colOff>321150</xdr:colOff>
      <xdr:row>39</xdr:row>
      <xdr:rowOff>179245</xdr:rowOff>
    </xdr:from>
    <xdr:to>
      <xdr:col>17</xdr:col>
      <xdr:colOff>636777</xdr:colOff>
      <xdr:row>41</xdr:row>
      <xdr:rowOff>84286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E3C097-4F8F-A941-8658-E1834D3C1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2184" y="8397751"/>
          <a:ext cx="1979765" cy="3429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6AD65A-CB0A-3B4E-A700-7DA0CFEECDC1}" name="Tabla1" displayName="Tabla1" ref="C4:C6" totalsRowShown="0">
  <autoFilter ref="C4:C6" xr:uid="{FDE5356B-68C3-964A-AC1B-84E4A02C4BA4}"/>
  <tableColumns count="1">
    <tableColumn id="1" xr3:uid="{05401D66-C9F1-D841-B884-3C2C2432FF65}" name="¿La infraestructura está ubicada sobre algún territorio de comunidades colectivas?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301759B-1D14-C94B-9D31-6DBFB92B9C0F}" name="Tabla10" displayName="Tabla10" ref="C30:C32" totalsRowShown="0">
  <autoFilter ref="C30:C32" xr:uid="{AA75C32F-DFF9-BE40-9EC4-55242D16F266}"/>
  <tableColumns count="1">
    <tableColumn id="1" xr3:uid="{6D95E810-48DB-084F-95D7-8A6C0BF43BA3}" name="¿En qué tipo de suelo se encuentra la institución educativa?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98FF795-3EE4-6A45-A3EE-4B7955E51152}" name="Tabla11" displayName="Tabla11" ref="C35:D37" totalsRowShown="0">
  <autoFilter ref="C35:D37" xr:uid="{ED140C61-FFA4-6C4F-AD7F-FA52C18FF06C}"/>
  <tableColumns count="2">
    <tableColumn id="1" xr3:uid="{579E7448-7D9B-594A-9853-194911292428}" name="¿Tiene identificado el folio de matrícula inmobiliaria de la institución educativa?"/>
    <tableColumn id="2" xr3:uid="{34703D8C-492E-044B-B575-D99E61B61DB8}" name="SI_FOLIO_MATRICULA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98A65E7-37E2-D945-B279-16AF7C8080D5}" name="Tabla13" displayName="Tabla13" ref="F35:F37" totalsRowShown="0" headerRowDxfId="30" headerRowBorderDxfId="29">
  <autoFilter ref="F35:F37" xr:uid="{0733ED31-FA7D-924C-94D7-F5A53C9F8B66}"/>
  <tableColumns count="1">
    <tableColumn id="1" xr3:uid="{331ABB73-4E6F-3A49-A572-4C55CD3B0C13}" name="NO_FOLIO_MATRICULA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FA0BFEF-0EDF-7A4B-B3FB-974C217CB965}" name="Tabla14" displayName="Tabla14" ref="C40:D42" totalsRowShown="0" headerRowDxfId="28">
  <autoFilter ref="C40:D42" xr:uid="{5B3B0B74-CC45-8B4F-A40E-475F4E38C68C}"/>
  <tableColumns count="2">
    <tableColumn id="1" xr3:uid="{CD270D73-9513-CB42-8D1A-A7FA4BFF1C9A}" name="El inmueble es de propiedad:"/>
    <tableColumn id="2" xr3:uid="{FA3FCD0D-546A-7348-871F-F1CF32DFAC15}" name="Columna1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4930E59-3D13-B846-AD89-0B5ED7235D8A}" name="Tabla15" displayName="Tabla15" ref="C46:C48" totalsRowShown="0">
  <autoFilter ref="C46:C48" xr:uid="{72317ADB-D182-D642-B14B-CF6E08AF7CAC}"/>
  <tableColumns count="1">
    <tableColumn id="1" xr3:uid="{13967603-F015-B345-A53D-3A4299A26B72}" name="Es un bien de tipo: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2AD46D3-D5D2-8A4A-BB79-A714654312C5}" name="Tabla16" displayName="Tabla16" ref="J4:J6" totalsRowShown="0">
  <autoFilter ref="J4:J6" xr:uid="{4FBFD28F-CD18-3847-A022-673393D31948}"/>
  <tableColumns count="1">
    <tableColumn id="1" xr3:uid="{12036363-AF59-5242-914D-5298E7E55F5A}" name="MÁS USADA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9E8E579-CB14-5B4E-AAE4-B0AAC9F98A53}" name="Tabla17" displayName="Tabla17" ref="C51:D53" totalsRowShown="0" headerRowDxfId="27" dataDxfId="26">
  <autoFilter ref="C51:D53" xr:uid="{D7B968FF-28F7-104C-9BF8-1A0BB86AAC6B}"/>
  <tableColumns count="2">
    <tableColumn id="1" xr3:uid="{58C26EF0-FA3C-0C4D-9DE6-60FF4DF61995}" name="¿Cuenta con título de propiedad?" dataDxfId="25"/>
    <tableColumn id="2" xr3:uid="{96F08A52-25C3-CD40-AC14-91D9F4867D6F}" name="SI_TITULO_PROPIEDAD" dataDxfId="24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0FD9793-8B0D-C648-8E17-56ADFB144E48}" name="Tabla18" displayName="Tabla18" ref="F51:F53" totalsRowShown="0" headerRowDxfId="23" headerRowBorderDxfId="22">
  <autoFilter ref="F51:F53" xr:uid="{9A984485-F56C-3E4F-8C1F-88017E6578B8}"/>
  <tableColumns count="1">
    <tableColumn id="1" xr3:uid="{DE62C1B8-2D4B-6D44-A82A-B312786FB40A}" name="NO_TITULO_PROPIEDAD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BD640F3-698B-814B-9141-BEC9D8F34B85}" name="Tabla20" displayName="Tabla20" ref="C56:D58" totalsRowShown="0" headerRowDxfId="21">
  <autoFilter ref="C56:D58" xr:uid="{B92CC4BD-A9A0-0A4D-8179-7CA35F7205CC}"/>
  <tableColumns count="2">
    <tableColumn id="1" xr3:uid="{DE698FAA-F85D-DA42-B81F-BA04F15A8C95}" name="¿La institución educativa está en calidad de ocupante/poseedor, es decir no hay vinculación contractual ni soporte documental autorizado por el propietario para e uso del inmueble?"/>
    <tableColumn id="2" xr3:uid="{5A85E069-22C9-6A42-9049-98B5F813B7D8}" name="SI_OCUPANTE_POSEEDOR_PUBLICA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3B089D8-839A-2941-A642-F99F02FE2537}" name="Tabla21" displayName="Tabla21" ref="F56:F57" totalsRowShown="0" headerRowDxfId="20" headerRowBorderDxfId="19">
  <autoFilter ref="F56:F57" xr:uid="{5D2DF970-42FE-EB47-899E-BEC82C97489B}"/>
  <tableColumns count="1">
    <tableColumn id="1" xr3:uid="{CE121B9F-481F-534A-B56A-ED215D284BB9}" name="NO_OCUPANTE_POSEEDOR_PUBLIC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D9E280-5D06-0949-8DDE-37088A090182}" name="Tabla2" displayName="Tabla2" ref="D4:D9" totalsRowShown="0">
  <autoFilter ref="D4:D9" xr:uid="{C5B4BF09-54DF-914C-AD93-5155CC16C074}"/>
  <tableColumns count="1">
    <tableColumn id="1" xr3:uid="{3FBF5BF9-0B01-DD46-A65F-F0EA10BA196E}" name="SI_COMUNIDADES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2EAFDA3-6BF5-EF41-B61E-F0968EF45CA1}" name="Tabla25" displayName="Tabla25" ref="C61:C65" totalsRowShown="0" headerRowDxfId="18">
  <autoFilter ref="C61:C65" xr:uid="{998249AD-0A46-6C42-A3D3-3C63326723F5}"/>
  <tableColumns count="1">
    <tableColumn id="1" xr3:uid="{06EAD8CD-A0D1-CB49-AB0E-32FE3159FC46}" name="Tiene identificadas medidas de tipo: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AF3125D-5836-B746-B526-8C3AE1A5F067}" name="Tabla26" displayName="Tabla26" ref="D68:D70" totalsRowShown="0" headerRowDxfId="17">
  <autoFilter ref="D68:D70" xr:uid="{8B1417DB-4FAD-B24C-8EC5-4BDDC45A9F0B}"/>
  <tableColumns count="1">
    <tableColumn id="1" xr3:uid="{CBF3F8E4-955D-9B46-9FBF-828B58073043}" name="SI_OCUPANTE_POSEEDOR_PRIVADA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3DBDCD8-6F2F-064B-A47B-060E47461B62}" name="Tabla27" displayName="Tabla27" ref="F68:F69" totalsRowShown="0" headerRowDxfId="16" headerRowBorderDxfId="15">
  <autoFilter ref="F68:F69" xr:uid="{43574627-7A1D-D14E-AB45-A0CADB29DB5E}"/>
  <tableColumns count="1">
    <tableColumn id="1" xr3:uid="{46D8F6DA-5D9F-E44A-8E7D-1978FD6EDC80}" name="NO_OCUPANTE_POSEEDOR_PRIVADA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D56F47B-616A-BD40-80D9-23C075C22D8F}" name="Tabla28" displayName="Tabla28" ref="C73:D75" totalsRowShown="0" headerRowDxfId="14">
  <autoFilter ref="C73:D75" xr:uid="{56DDBB54-D0D5-4E4C-88A3-C217BC932714}"/>
  <tableColumns count="2">
    <tableColumn id="1" xr3:uid="{710F9015-5BC5-1049-9514-8AA9A08F5A6B}" name="¿El inmueble está ocupado por terceros?"/>
    <tableColumn id="2" xr3:uid="{DF909225-F532-6940-BD31-6CA99DC54D22}" name="SI_TERCEROS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D4F924F-8C61-3E47-8BA0-4D888CAC49A4}" name="Tabla29" displayName="Tabla29" ref="F73:F74" totalsRowShown="0" headerRowDxfId="13" headerRowBorderDxfId="12">
  <autoFilter ref="F73:F74" xr:uid="{10C52D7A-EE13-474A-974D-4DF0274D55A2}"/>
  <tableColumns count="1">
    <tableColumn id="1" xr3:uid="{DC76632C-43FF-5642-AEA6-8E90B44E22AC}" name="NO_TERCEROS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C46EB59-37E3-A84C-AEF9-24B70CD0C00C}" name="Tabla30" displayName="Tabla30" ref="C78:D80" totalsRowShown="0" headerRowDxfId="11">
  <autoFilter ref="C78:D80" xr:uid="{B5B908D0-2988-2A47-8EC1-D046BACD85DE}"/>
  <tableColumns count="2">
    <tableColumn id="1" xr3:uid="{1781E90F-870B-F847-A24F-393DE6E4DAB9}" name="¿El Inmueble es un Bien de Interés Cultural?"/>
    <tableColumn id="2" xr3:uid="{ABF49FB5-D5F4-6741-9525-151060BC8415}" name="SI_BIC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B114BF6-D240-D745-87E4-A07AFF41AF80}" name="Tabla31" displayName="Tabla31" ref="F78:F79" totalsRowShown="0" headerRowDxfId="10" headerRowBorderDxfId="9">
  <autoFilter ref="F78:F79" xr:uid="{2C8A73DB-5DA6-0147-9267-582F79133F1D}"/>
  <tableColumns count="1">
    <tableColumn id="1" xr3:uid="{2AAF2E65-F787-9746-8F54-37C2012C05F7}" name="NO_BIC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54D04E0-72AB-1F42-81E6-980B092E3E67}" name="Tabla32" displayName="Tabla32" ref="C83:C86" totalsRowShown="0" headerRowDxfId="8">
  <autoFilter ref="C83:C86" xr:uid="{94115243-AA58-084B-9E59-CF4233793852}"/>
  <tableColumns count="1">
    <tableColumn id="1" xr3:uid="{C1DBCA16-E8CF-2542-BA64-192E2D5EE88C}" name="¿En qué categoría?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CBA3F4A-6D74-C849-BD4B-A0653790ACDB}" name="Tabla33" displayName="Tabla33" ref="C89:C91" totalsRowShown="0" headerRowDxfId="7">
  <autoFilter ref="C89:C91" xr:uid="{64B8F47F-B3D2-BF4D-98CD-8F48401BBA2C}"/>
  <tableColumns count="1">
    <tableColumn id="1" xr3:uid="{869333FA-D13E-5C46-9EB3-29D2F23A31A5}" name="¿Cuenta con certificado catastral actualizado (vigencia menor a 3 meses)?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2D0348F-1B04-8841-98F7-624CC5906A91}" name="Tabla34" displayName="Tabla34" ref="C94:C97" totalsRowShown="0" headerRowDxfId="6">
  <autoFilter ref="C94:C97" xr:uid="{AA834D43-B9D8-5D4B-8B95-3F04F81E777F}"/>
  <tableColumns count="1">
    <tableColumn id="1" xr3:uid="{D028A998-52CB-2B4C-A063-95D73AF53A4F}" name="Si se encuentra en suelo rural ¿Cuenta con certificado de cabida y linderos?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A24344C-1D6D-954D-AA0A-23A71171C05B}" name="Tabla3" displayName="Tabla3" ref="F4:F5" totalsRowShown="0">
  <autoFilter ref="F4:F5" xr:uid="{6D4F99A9-35E9-154D-B8AA-6758D0F1AF1A}"/>
  <tableColumns count="1">
    <tableColumn id="1" xr3:uid="{D0E5853D-7FB0-8644-A863-11D21575E3F9}" name="NO_COMUNIDADES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8009806-ABD8-A44B-90BF-3A77EBE574F5}" name="Tabla35" displayName="Tabla35" ref="D94:D95" totalsRowShown="0">
  <autoFilter ref="D94:D95" xr:uid="{5E5DD4E0-AF69-F041-8E9B-5457E68409FE}"/>
  <tableColumns count="1">
    <tableColumn id="1" xr3:uid="{A9B30A1E-584E-4647-9CFC-DA04D4816159}" name="SI_CABIDA_LINDEROS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8A07434D-F0B0-4344-B05A-C3BF4453E9D5}" name="Tabla36" displayName="Tabla36" ref="F94:F96" totalsRowShown="0">
  <autoFilter ref="F94:F96" xr:uid="{73A3ECD5-9954-B843-862A-413CFCDB406D}"/>
  <tableColumns count="1">
    <tableColumn id="1" xr3:uid="{F187B1E6-49A0-7146-819B-CFA8D9B8BF2B}" name="NO_CABIDA_LINDEROS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D31FF2F-21A6-F646-B476-0C7D8865983B}" name="Tabla37" displayName="Tabla37" ref="G94:G95" totalsRowShown="0">
  <autoFilter ref="G94:G95" xr:uid="{BD8090C9-316F-1C4C-A6A7-C3B6FE18199E}"/>
  <tableColumns count="1">
    <tableColumn id="1" xr3:uid="{C8417889-9A7C-1242-A278-6FFEB9AE83FA}" name="NO_ES_RURAL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A754091-6267-0144-BE1C-43F37D77458D}" name="Tabla12" displayName="Tabla12" ref="C100:D102" totalsRowShown="0">
  <autoFilter ref="C100:D102" xr:uid="{550C0180-B2FD-6648-B2CF-D1AB5C78AC5D}"/>
  <tableColumns count="2">
    <tableColumn id="1" xr3:uid="{FA6075D3-EEB0-644A-BD9B-ECA5368D66F1}" name="¿El inmueble cuenta cuenta con licencia de urbanización?"/>
    <tableColumn id="2" xr3:uid="{23D94112-592B-3D4D-BD97-DF0C4FD00C6B}" name="SI_LICENCIA_URBANIZACION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9FC8395-0454-2142-9EBB-201519EAD301}" name="Tabla19" displayName="Tabla19" ref="F100:F102" totalsRowShown="0" headerRowDxfId="5" headerRowBorderDxfId="4">
  <autoFilter ref="F100:F102" xr:uid="{5E921F6B-47A1-9D47-98FF-B517609C28CC}"/>
  <tableColumns count="1">
    <tableColumn id="1" xr3:uid="{51F453EB-8F17-434C-B80E-455D3C37AB72}" name="NO_LICENCIA_URBANIZACION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E91BF64-30E5-8145-B790-811318970DE1}" name="Tabla22" displayName="Tabla22" ref="C105:C111" totalsRowShown="0">
  <autoFilter ref="C105:C111" xr:uid="{F60343D9-7D69-3F49-926F-3E57E4AAE91A}"/>
  <tableColumns count="1">
    <tableColumn id="1" xr3:uid="{1C99CE27-D71F-4E4A-8E0C-35F0E7D72CBD}" name="¿El lote presenta áreas en alguna de las siguientes condiciones?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E00ED22-C575-E44A-B6AE-66B4A0740320}" name="Tabla23" displayName="Tabla23" ref="C114:D116" totalsRowShown="0">
  <autoFilter ref="C114:D116" xr:uid="{D6069316-9EF4-2344-84E7-B5D2B84349AC}"/>
  <tableColumns count="2">
    <tableColumn id="1" xr3:uid="{A81F4C9F-6C54-4640-A86A-BE5BC04F3C2F}" name="¿Cuenta con licencia de construcción?"/>
    <tableColumn id="2" xr3:uid="{3E6130F9-AD16-9341-86D3-0F2AE5D6DBB2}" name="SI_LICENCIA_CONSTRUCCION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A49C6D2-6E1F-9E4D-B38B-35320B0EFA11}" name="Tabla24" displayName="Tabla24" ref="F114:F116" totalsRowShown="0" headerRowDxfId="3" headerRowBorderDxfId="2">
  <autoFilter ref="F114:F116" xr:uid="{2C3BFF88-4D74-F444-9B9E-55E8F964EB85}"/>
  <tableColumns count="1">
    <tableColumn id="1" xr3:uid="{5CF3174E-612D-A740-A612-2E49E4686880}" name="NO_LICENCIA_CONSTRUCCION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889402B-D63B-F842-AF75-844B00E7F61E}" name="Tabla38" displayName="Tabla38" ref="C119:D121" totalsRowShown="0">
  <autoFilter ref="C119:D121" xr:uid="{50F068BE-F53D-A84E-9171-DA1322AFF0C5}"/>
  <tableColumns count="2">
    <tableColumn id="1" xr3:uid="{42EF5AC6-9609-C647-B2F6-CDFDD33FEC01}" name="¿La licencia de construcción aprueba el uso dotacional?"/>
    <tableColumn id="2" xr3:uid="{388CF0C5-F733-8841-95AB-B28E840C02E8}" name="SI_USO_DOTACIONAL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EDB8FE1E-051C-2C45-A85D-25529C65C1B2}" name="Tabla39" displayName="Tabla39" ref="F119:F121" totalsRowShown="0" headerRowDxfId="1" headerRowBorderDxfId="0">
  <autoFilter ref="F119:F121" xr:uid="{39A2B469-6502-F24F-A7F7-77DE3689BC9B}"/>
  <tableColumns count="1">
    <tableColumn id="1" xr3:uid="{3BD31CCE-B2D3-674B-ACB9-37BE28789A41}" name="NO_USO_DOTACIONAL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308A67F-5A7A-7141-B818-502D4CC579FC}" name="Tabla4" displayName="Tabla4" ref="C10:D12" totalsRowShown="0" headerRowDxfId="38">
  <autoFilter ref="C10:D12" xr:uid="{6ED548B5-7A14-F149-A8C1-B6AB78FE0B20}"/>
  <tableColumns count="2">
    <tableColumn id="1" xr3:uid="{1824DE04-8E3C-FA4F-B7BA-5A7B0E37BBE6}" name="¿Cuenta con acto de adjudicación o legalización?"/>
    <tableColumn id="2" xr3:uid="{060DC7A6-D34F-5841-BFFC-A682162650EB}" name="SI_ADJUDICACION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C065341-D3A9-384A-92DE-AE227EEF3125}" name="Tabla5" displayName="Tabla5" ref="F10:F11" totalsRowShown="0" headerRowDxfId="37" headerRowBorderDxfId="36">
  <autoFilter ref="F10:F11" xr:uid="{862DF1B0-E983-B046-939C-78D3EFB4BAB0}"/>
  <tableColumns count="1">
    <tableColumn id="1" xr3:uid="{A598B5AA-9B97-5D47-B5FC-D0E820B30AFB}" name="NO_ADJUDICACION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16CE27F-5A3E-6949-A9E1-1AF93169B0BB}" name="Tabla6" displayName="Tabla6" ref="C15:C17" totalsRowShown="0" headerRowDxfId="35">
  <autoFilter ref="C15:C17" xr:uid="{0AE9E907-7155-9346-9A50-53D4294C2BCB}"/>
  <tableColumns count="1">
    <tableColumn id="1" xr3:uid="{4F1D972B-EFA3-304E-9D66-09ABB75E0D81}" name="¿La infraestructura está ubicada dentro de un área protegida?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19E2682-ABD6-5B47-86D5-B091CC5FA95B}" name="Tabla7" displayName="Tabla7" ref="D15:D22" totalsRowShown="0">
  <autoFilter ref="D15:D22" xr:uid="{8864D5DE-D83F-B148-9D48-F7CA1F91E448}"/>
  <tableColumns count="1">
    <tableColumn id="1" xr3:uid="{BFBDE7D4-5615-C442-A47E-972EC722552F}" name="SI_AREA_PROTEGIDA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9CCD2FB-7BC1-1A48-9D54-9DC5C9E58B8F}" name="Tabla8" displayName="Tabla8" ref="F15:F16" totalsRowShown="0" dataDxfId="34" tableBorderDxfId="33">
  <autoFilter ref="F15:F16" xr:uid="{CBF5B98D-7EFA-4248-9214-1892452AF770}"/>
  <tableColumns count="1">
    <tableColumn id="1" xr3:uid="{D3E538CD-159E-C540-806C-D05CE501ED01}" name="NO_AREA_PROTEGIDA" dataDxfId="32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BC43B4E-4AEE-BB45-858B-EC6B5EC1B0E4}" name="Tabla9" displayName="Tabla9" ref="C25:C27" totalsRowShown="0" headerRowDxfId="31">
  <autoFilter ref="C25:C27" xr:uid="{6636130E-877F-B94E-A0F4-306ECE2011F1}"/>
  <tableColumns count="1">
    <tableColumn id="1" xr3:uid="{3D994CCF-7752-794C-ACCC-DB3A95ABAD2F}" name="¿El área protegida cuenta con Plan de Manejo Ambiental aprobado por la autoridad competente?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9" Type="http://schemas.openxmlformats.org/officeDocument/2006/relationships/table" Target="../tables/table39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38" Type="http://schemas.openxmlformats.org/officeDocument/2006/relationships/table" Target="../tables/table38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29" Type="http://schemas.openxmlformats.org/officeDocument/2006/relationships/table" Target="../tables/table29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37" Type="http://schemas.openxmlformats.org/officeDocument/2006/relationships/table" Target="../tables/table37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36" Type="http://schemas.openxmlformats.org/officeDocument/2006/relationships/table" Target="../tables/table36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8" Type="http://schemas.openxmlformats.org/officeDocument/2006/relationships/table" Target="../tables/table8.xml"/><Relationship Id="rId3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A394-AB23-AA48-8028-23FE9F8B3BA7}">
  <dimension ref="A1:I194"/>
  <sheetViews>
    <sheetView tabSelected="1" zoomScale="59" workbookViewId="0">
      <selection activeCell="K4" sqref="K4"/>
    </sheetView>
  </sheetViews>
  <sheetFormatPr baseColWidth="10" defaultRowHeight="16"/>
  <cols>
    <col min="1" max="1" width="10.83203125" style="60"/>
    <col min="2" max="2" width="5.33203125" style="60" customWidth="1"/>
    <col min="3" max="3" width="9.33203125" style="62" customWidth="1"/>
    <col min="4" max="4" width="52.1640625" style="60" customWidth="1"/>
    <col min="5" max="5" width="66.1640625" style="60" customWidth="1"/>
    <col min="6" max="6" width="54.6640625" style="60" bestFit="1" customWidth="1"/>
    <col min="7" max="7" width="10.83203125" style="60"/>
    <col min="8" max="8" width="36.5" style="60" customWidth="1"/>
    <col min="9" max="9" width="4.33203125" style="60" customWidth="1"/>
    <col min="10" max="16384" width="10.83203125" style="60"/>
  </cols>
  <sheetData>
    <row r="1" spans="2:9" ht="17" thickBot="1"/>
    <row r="2" spans="2:9" ht="17" thickBot="1">
      <c r="B2" s="26"/>
      <c r="C2" s="27"/>
      <c r="D2" s="28"/>
      <c r="E2" s="28"/>
      <c r="F2" s="28"/>
      <c r="G2" s="28"/>
      <c r="H2" s="28"/>
      <c r="I2" s="29"/>
    </row>
    <row r="3" spans="2:9" ht="68" customHeight="1">
      <c r="B3" s="30"/>
      <c r="C3" s="63" t="s">
        <v>126</v>
      </c>
      <c r="D3" s="64"/>
      <c r="E3" s="64"/>
      <c r="F3" s="64"/>
      <c r="G3" s="64"/>
      <c r="H3" s="65"/>
      <c r="I3" s="31"/>
    </row>
    <row r="4" spans="2:9" ht="219" customHeight="1" thickBot="1">
      <c r="B4" s="30"/>
      <c r="C4" s="66" t="s">
        <v>171</v>
      </c>
      <c r="D4" s="67"/>
      <c r="E4" s="67"/>
      <c r="F4" s="67"/>
      <c r="G4" s="67"/>
      <c r="H4" s="68"/>
      <c r="I4" s="31"/>
    </row>
    <row r="5" spans="2:9" ht="18" customHeight="1">
      <c r="B5" s="30"/>
      <c r="C5" s="25"/>
      <c r="D5" s="25"/>
      <c r="E5" s="25"/>
      <c r="F5" s="25"/>
      <c r="G5" s="25"/>
      <c r="H5" s="25"/>
      <c r="I5" s="31"/>
    </row>
    <row r="6" spans="2:9">
      <c r="B6" s="30"/>
      <c r="C6" s="10"/>
      <c r="D6" s="9"/>
      <c r="E6" s="9"/>
      <c r="F6" s="9"/>
      <c r="G6" s="9"/>
      <c r="H6" s="9"/>
      <c r="I6" s="31"/>
    </row>
    <row r="7" spans="2:9" ht="17" thickBot="1">
      <c r="B7" s="30"/>
      <c r="C7" s="10"/>
      <c r="D7" s="9"/>
      <c r="E7" s="9"/>
      <c r="F7" s="9"/>
      <c r="G7" s="9"/>
      <c r="H7" s="9"/>
      <c r="I7" s="31"/>
    </row>
    <row r="8" spans="2:9" ht="22" thickBot="1">
      <c r="B8" s="30"/>
      <c r="C8" s="10"/>
      <c r="D8" s="71" t="s">
        <v>0</v>
      </c>
      <c r="E8" s="72"/>
      <c r="F8" s="7"/>
      <c r="G8" s="10" t="s">
        <v>4</v>
      </c>
      <c r="H8" s="7"/>
      <c r="I8" s="31"/>
    </row>
    <row r="9" spans="2:9" ht="22" thickBot="1">
      <c r="B9" s="30"/>
      <c r="C9" s="10"/>
      <c r="D9" s="73"/>
      <c r="E9" s="73"/>
      <c r="F9" s="10"/>
      <c r="G9" s="10"/>
      <c r="H9" s="10"/>
      <c r="I9" s="31"/>
    </row>
    <row r="10" spans="2:9" ht="22" thickBot="1">
      <c r="B10" s="30"/>
      <c r="C10" s="10"/>
      <c r="D10" s="71" t="s">
        <v>7</v>
      </c>
      <c r="E10" s="72"/>
      <c r="F10" s="7"/>
      <c r="G10" s="9"/>
      <c r="H10" s="9"/>
      <c r="I10" s="31"/>
    </row>
    <row r="11" spans="2:9" ht="21">
      <c r="B11" s="30"/>
      <c r="C11" s="10"/>
      <c r="D11" s="73"/>
      <c r="E11" s="73"/>
      <c r="F11" s="10"/>
      <c r="G11" s="9"/>
      <c r="H11" s="9"/>
      <c r="I11" s="31"/>
    </row>
    <row r="12" spans="2:9" ht="25" customHeight="1" thickBot="1">
      <c r="B12" s="30"/>
      <c r="C12" s="10"/>
      <c r="D12" s="74" t="s">
        <v>32</v>
      </c>
      <c r="E12" s="74"/>
      <c r="F12" s="10"/>
      <c r="G12" s="9"/>
      <c r="H12" s="9"/>
      <c r="I12" s="31"/>
    </row>
    <row r="13" spans="2:9" ht="22" thickBot="1">
      <c r="B13" s="30"/>
      <c r="C13" s="37"/>
      <c r="D13" s="75"/>
      <c r="E13" s="75"/>
      <c r="F13" s="27"/>
      <c r="G13" s="29"/>
      <c r="H13" s="9"/>
      <c r="I13" s="31"/>
    </row>
    <row r="14" spans="2:9" ht="22" thickBot="1">
      <c r="B14" s="30"/>
      <c r="C14" s="38"/>
      <c r="D14" s="71" t="s">
        <v>172</v>
      </c>
      <c r="E14" s="72"/>
      <c r="F14" s="7"/>
      <c r="G14" s="31"/>
      <c r="H14" s="9"/>
      <c r="I14" s="31"/>
    </row>
    <row r="15" spans="2:9" ht="22" thickBot="1">
      <c r="B15" s="30"/>
      <c r="C15" s="38"/>
      <c r="D15" s="76"/>
      <c r="E15" s="76"/>
      <c r="F15" s="10"/>
      <c r="G15" s="31"/>
      <c r="H15" s="9"/>
      <c r="I15" s="31"/>
    </row>
    <row r="16" spans="2:9" ht="22" thickBot="1">
      <c r="B16" s="30"/>
      <c r="C16" s="38"/>
      <c r="D16" s="71" t="s">
        <v>10</v>
      </c>
      <c r="E16" s="72"/>
      <c r="F16" s="7"/>
      <c r="G16" s="31"/>
      <c r="H16" s="9"/>
      <c r="I16" s="31"/>
    </row>
    <row r="17" spans="2:9" ht="22" thickBot="1">
      <c r="B17" s="30"/>
      <c r="C17" s="39"/>
      <c r="D17" s="77"/>
      <c r="E17" s="77"/>
      <c r="F17" s="35"/>
      <c r="G17" s="36"/>
      <c r="H17" s="9"/>
      <c r="I17" s="31"/>
    </row>
    <row r="18" spans="2:9" ht="21">
      <c r="B18" s="30"/>
      <c r="C18" s="10"/>
      <c r="D18" s="76"/>
      <c r="E18" s="76"/>
      <c r="F18" s="9"/>
      <c r="G18" s="9"/>
      <c r="H18" s="9"/>
      <c r="I18" s="31"/>
    </row>
    <row r="19" spans="2:9" ht="22" thickBot="1">
      <c r="B19" s="30"/>
      <c r="C19" s="10"/>
      <c r="D19" s="76"/>
      <c r="E19" s="76"/>
      <c r="F19" s="9"/>
      <c r="G19" s="9"/>
      <c r="H19" s="9"/>
      <c r="I19" s="31"/>
    </row>
    <row r="20" spans="2:9" ht="22" thickBot="1">
      <c r="B20" s="30"/>
      <c r="C20" s="10"/>
      <c r="D20" s="71" t="s">
        <v>13</v>
      </c>
      <c r="E20" s="72"/>
      <c r="F20" s="7"/>
      <c r="G20" s="10" t="s">
        <v>4</v>
      </c>
      <c r="H20" s="6"/>
      <c r="I20" s="31"/>
    </row>
    <row r="21" spans="2:9" ht="22" thickBot="1">
      <c r="B21" s="30"/>
      <c r="C21" s="10"/>
      <c r="D21" s="76"/>
      <c r="E21" s="76"/>
      <c r="F21" s="9"/>
      <c r="G21" s="9"/>
      <c r="H21" s="9"/>
      <c r="I21" s="31"/>
    </row>
    <row r="22" spans="2:9" ht="22" thickBot="1">
      <c r="B22" s="30"/>
      <c r="C22" s="10"/>
      <c r="D22" s="71" t="s">
        <v>33</v>
      </c>
      <c r="E22" s="72"/>
      <c r="F22" s="7"/>
      <c r="G22" s="9"/>
      <c r="H22" s="9"/>
      <c r="I22" s="31"/>
    </row>
    <row r="23" spans="2:9" ht="22" thickBot="1">
      <c r="B23" s="30"/>
      <c r="C23" s="10"/>
      <c r="D23" s="76"/>
      <c r="E23" s="76"/>
      <c r="F23" s="9"/>
      <c r="G23" s="9"/>
      <c r="H23" s="9"/>
      <c r="I23" s="31"/>
    </row>
    <row r="24" spans="2:9" ht="22" thickBot="1">
      <c r="B24" s="30"/>
      <c r="C24" s="10"/>
      <c r="D24" s="71" t="s">
        <v>25</v>
      </c>
      <c r="E24" s="72"/>
      <c r="F24" s="7"/>
      <c r="G24" s="9"/>
      <c r="H24" s="9"/>
      <c r="I24" s="31"/>
    </row>
    <row r="25" spans="2:9" ht="22" thickBot="1">
      <c r="B25" s="30"/>
      <c r="C25" s="10"/>
      <c r="D25" s="76"/>
      <c r="E25" s="76"/>
      <c r="F25" s="9"/>
      <c r="G25" s="9"/>
      <c r="H25" s="9"/>
      <c r="I25" s="31"/>
    </row>
    <row r="26" spans="2:9" ht="22" thickBot="1">
      <c r="B26" s="30"/>
      <c r="C26" s="10"/>
      <c r="D26" s="78" t="s">
        <v>28</v>
      </c>
      <c r="E26" s="79"/>
      <c r="F26" s="7"/>
      <c r="G26" s="9"/>
      <c r="H26" s="9"/>
      <c r="I26" s="31"/>
    </row>
    <row r="27" spans="2:9" ht="22" thickBot="1">
      <c r="B27" s="30"/>
      <c r="C27" s="10"/>
      <c r="D27" s="76"/>
      <c r="E27" s="76"/>
      <c r="F27"/>
      <c r="G27" s="9"/>
      <c r="H27" s="9"/>
      <c r="I27" s="31"/>
    </row>
    <row r="28" spans="2:9" ht="22" thickBot="1">
      <c r="B28" s="30"/>
      <c r="C28" s="10"/>
      <c r="D28" s="78" t="s">
        <v>36</v>
      </c>
      <c r="E28" s="78"/>
      <c r="F28" s="42"/>
      <c r="G28" s="9"/>
      <c r="H28" s="10"/>
      <c r="I28" s="31"/>
    </row>
    <row r="29" spans="2:9" ht="21">
      <c r="B29" s="30"/>
      <c r="C29" s="10"/>
      <c r="D29" s="76"/>
      <c r="E29" s="76"/>
      <c r="F29" s="56" t="s">
        <v>31</v>
      </c>
      <c r="G29" s="9"/>
      <c r="H29" s="9"/>
      <c r="I29" s="31"/>
    </row>
    <row r="30" spans="2:9" ht="21">
      <c r="B30" s="30"/>
      <c r="C30" s="10"/>
      <c r="D30" s="76"/>
      <c r="E30" s="76"/>
      <c r="F30" s="56"/>
      <c r="G30" s="9"/>
      <c r="H30" s="56"/>
      <c r="I30" s="31"/>
    </row>
    <row r="31" spans="2:9" ht="22" thickBot="1">
      <c r="B31" s="30"/>
      <c r="C31" s="10"/>
      <c r="D31" s="76"/>
      <c r="E31" s="76"/>
      <c r="F31" s="9"/>
      <c r="G31" s="9"/>
      <c r="H31" s="56"/>
      <c r="I31" s="31"/>
    </row>
    <row r="32" spans="2:9" ht="24" customHeight="1" thickBot="1">
      <c r="B32" s="30"/>
      <c r="C32" s="10"/>
      <c r="D32" s="78" t="s">
        <v>34</v>
      </c>
      <c r="E32" s="78"/>
      <c r="F32" s="7"/>
      <c r="G32" s="9"/>
      <c r="H32" s="9"/>
      <c r="I32" s="31"/>
    </row>
    <row r="33" spans="1:9" ht="24" customHeight="1">
      <c r="B33" s="30"/>
      <c r="C33" s="10"/>
      <c r="D33" s="78"/>
      <c r="E33" s="78"/>
      <c r="F33" s="9"/>
      <c r="G33" s="9"/>
      <c r="H33" s="9"/>
      <c r="I33" s="31"/>
    </row>
    <row r="34" spans="1:9" ht="22" thickBot="1">
      <c r="B34" s="30"/>
      <c r="C34" s="10"/>
      <c r="D34" s="76"/>
      <c r="E34" s="76"/>
      <c r="F34" s="11"/>
      <c r="G34" s="9"/>
      <c r="H34" s="9"/>
      <c r="I34" s="31"/>
    </row>
    <row r="35" spans="1:9" ht="22" thickBot="1">
      <c r="B35" s="30"/>
      <c r="C35" s="10"/>
      <c r="D35" s="71" t="s">
        <v>37</v>
      </c>
      <c r="E35" s="72"/>
      <c r="F35" s="7"/>
      <c r="G35" s="9"/>
      <c r="H35" s="9"/>
      <c r="I35" s="31"/>
    </row>
    <row r="36" spans="1:9" ht="21">
      <c r="B36" s="30"/>
      <c r="C36" s="10"/>
      <c r="D36" s="76"/>
      <c r="E36" s="76"/>
      <c r="F36" s="9"/>
      <c r="G36" s="9"/>
      <c r="H36" s="9"/>
      <c r="I36" s="31"/>
    </row>
    <row r="37" spans="1:9" ht="21">
      <c r="B37" s="30"/>
      <c r="C37" s="10"/>
      <c r="D37" s="80" t="s">
        <v>177</v>
      </c>
      <c r="E37" s="80"/>
      <c r="F37" s="57"/>
      <c r="G37" s="9"/>
      <c r="H37" s="9"/>
      <c r="I37" s="31"/>
    </row>
    <row r="38" spans="1:9" ht="22" thickBot="1">
      <c r="B38" s="30"/>
      <c r="C38" s="10"/>
      <c r="D38" s="76"/>
      <c r="E38" s="76"/>
      <c r="F38" s="9"/>
      <c r="G38" s="9"/>
      <c r="H38" s="9"/>
      <c r="I38" s="31"/>
    </row>
    <row r="39" spans="1:9" ht="22" thickBot="1">
      <c r="B39" s="30"/>
      <c r="C39" s="37"/>
      <c r="D39" s="81"/>
      <c r="E39" s="81"/>
      <c r="F39" s="28"/>
      <c r="G39" s="29"/>
      <c r="H39" s="9"/>
      <c r="I39" s="31"/>
    </row>
    <row r="40" spans="1:9" ht="22" thickBot="1">
      <c r="A40" s="61"/>
      <c r="B40" s="30"/>
      <c r="C40" s="38"/>
      <c r="D40" s="71" t="s">
        <v>40</v>
      </c>
      <c r="E40" s="72"/>
      <c r="F40" s="7"/>
      <c r="G40" s="31"/>
      <c r="H40" s="9"/>
      <c r="I40" s="31"/>
    </row>
    <row r="41" spans="1:9" ht="22" thickBot="1">
      <c r="B41" s="30"/>
      <c r="C41" s="38"/>
      <c r="D41" s="76"/>
      <c r="E41" s="76"/>
      <c r="F41" s="9"/>
      <c r="G41" s="31"/>
      <c r="H41" s="9"/>
      <c r="I41" s="31"/>
    </row>
    <row r="42" spans="1:9" ht="22" thickBot="1">
      <c r="B42" s="30"/>
      <c r="C42" s="38"/>
      <c r="D42" s="71" t="s">
        <v>43</v>
      </c>
      <c r="E42" s="72"/>
      <c r="F42" s="7"/>
      <c r="G42" s="31"/>
      <c r="H42" s="9"/>
      <c r="I42" s="31"/>
    </row>
    <row r="43" spans="1:9" ht="22" thickBot="1">
      <c r="B43" s="30"/>
      <c r="C43" s="38"/>
      <c r="D43" s="76"/>
      <c r="E43" s="76"/>
      <c r="F43" s="9"/>
      <c r="G43" s="31"/>
      <c r="H43" s="9"/>
      <c r="I43" s="31"/>
    </row>
    <row r="44" spans="1:9" ht="22" thickBot="1">
      <c r="B44" s="30"/>
      <c r="C44" s="38"/>
      <c r="D44" s="71" t="s">
        <v>48</v>
      </c>
      <c r="E44" s="72"/>
      <c r="F44" s="6"/>
      <c r="G44" s="31"/>
      <c r="H44" s="9"/>
      <c r="I44" s="31"/>
    </row>
    <row r="45" spans="1:9" ht="21">
      <c r="B45" s="30"/>
      <c r="C45" s="38"/>
      <c r="D45" s="76"/>
      <c r="E45" s="76"/>
      <c r="F45" s="58" t="s">
        <v>31</v>
      </c>
      <c r="G45" s="31"/>
      <c r="H45" s="9"/>
      <c r="I45" s="31"/>
    </row>
    <row r="46" spans="1:9" ht="21">
      <c r="B46" s="30"/>
      <c r="C46" s="38"/>
      <c r="D46" s="76"/>
      <c r="E46" s="76"/>
      <c r="F46" s="56"/>
      <c r="G46" s="31"/>
      <c r="H46" s="9"/>
      <c r="I46" s="31"/>
    </row>
    <row r="47" spans="1:9" ht="22" thickBot="1">
      <c r="B47" s="30"/>
      <c r="C47" s="38"/>
      <c r="D47" s="80" t="s">
        <v>50</v>
      </c>
      <c r="E47" s="80"/>
      <c r="F47" s="11"/>
      <c r="G47" s="31"/>
      <c r="H47" s="9"/>
      <c r="I47" s="31"/>
    </row>
    <row r="48" spans="1:9" ht="22" thickBot="1">
      <c r="B48" s="30"/>
      <c r="C48" s="38"/>
      <c r="D48" s="82"/>
      <c r="E48" s="81"/>
      <c r="F48" s="48"/>
      <c r="G48" s="31"/>
      <c r="H48" s="9"/>
      <c r="I48" s="31"/>
    </row>
    <row r="49" spans="2:9" ht="22" thickBot="1">
      <c r="B49" s="30"/>
      <c r="C49" s="38"/>
      <c r="D49" s="83" t="s">
        <v>47</v>
      </c>
      <c r="E49" s="72"/>
      <c r="F49" s="41"/>
      <c r="G49" s="31"/>
      <c r="H49" s="9"/>
      <c r="I49" s="31"/>
    </row>
    <row r="50" spans="2:9" ht="22" thickBot="1">
      <c r="B50" s="30"/>
      <c r="C50" s="38"/>
      <c r="D50" s="84"/>
      <c r="E50" s="76"/>
      <c r="F50" s="31"/>
      <c r="G50" s="31"/>
      <c r="H50" s="9"/>
      <c r="I50" s="31"/>
    </row>
    <row r="51" spans="2:9" ht="22" thickBot="1">
      <c r="B51" s="30"/>
      <c r="C51" s="38"/>
      <c r="D51" s="83" t="s">
        <v>49</v>
      </c>
      <c r="E51" s="72"/>
      <c r="F51" s="41"/>
      <c r="G51" s="31"/>
      <c r="H51" s="9"/>
      <c r="I51" s="31"/>
    </row>
    <row r="52" spans="2:9" ht="22" thickBot="1">
      <c r="B52" s="30"/>
      <c r="C52" s="38"/>
      <c r="D52" s="85"/>
      <c r="E52" s="73"/>
      <c r="F52" s="31"/>
      <c r="G52" s="31"/>
      <c r="H52" s="9"/>
      <c r="I52" s="31"/>
    </row>
    <row r="53" spans="2:9" ht="22" thickBot="1">
      <c r="B53" s="30"/>
      <c r="C53" s="38"/>
      <c r="D53" s="83" t="s">
        <v>51</v>
      </c>
      <c r="E53" s="72"/>
      <c r="F53" s="41"/>
      <c r="G53" s="31"/>
      <c r="H53" s="9"/>
      <c r="I53" s="31"/>
    </row>
    <row r="54" spans="2:9" ht="22" thickBot="1">
      <c r="B54" s="30"/>
      <c r="C54" s="38"/>
      <c r="D54" s="85"/>
      <c r="E54" s="73"/>
      <c r="F54" s="31"/>
      <c r="G54" s="31"/>
      <c r="H54" s="9"/>
      <c r="I54" s="31"/>
    </row>
    <row r="55" spans="2:9" ht="22" thickBot="1">
      <c r="B55" s="30"/>
      <c r="C55" s="38"/>
      <c r="D55" s="83" t="s">
        <v>52</v>
      </c>
      <c r="E55" s="72"/>
      <c r="F55" s="41"/>
      <c r="G55" s="31"/>
      <c r="H55" s="9"/>
      <c r="I55" s="31"/>
    </row>
    <row r="56" spans="2:9" ht="22" thickBot="1">
      <c r="B56" s="30"/>
      <c r="C56" s="38"/>
      <c r="D56" s="85"/>
      <c r="E56" s="73"/>
      <c r="F56" s="31"/>
      <c r="G56" s="31"/>
      <c r="H56" s="9"/>
      <c r="I56" s="31"/>
    </row>
    <row r="57" spans="2:9" ht="21" customHeight="1" thickBot="1">
      <c r="B57" s="30"/>
      <c r="C57" s="38"/>
      <c r="D57" s="86" t="s">
        <v>53</v>
      </c>
      <c r="E57" s="78"/>
      <c r="F57" s="41"/>
      <c r="G57" s="31"/>
      <c r="H57" s="9"/>
      <c r="I57" s="31"/>
    </row>
    <row r="58" spans="2:9" ht="21" customHeight="1">
      <c r="B58" s="30"/>
      <c r="C58" s="38"/>
      <c r="D58" s="86"/>
      <c r="E58" s="78"/>
      <c r="F58" s="31"/>
      <c r="G58" s="31"/>
      <c r="H58" s="9"/>
      <c r="I58" s="31"/>
    </row>
    <row r="59" spans="2:9" ht="21">
      <c r="B59" s="30"/>
      <c r="C59" s="38"/>
      <c r="D59" s="87"/>
      <c r="E59" s="88"/>
      <c r="F59" s="31"/>
      <c r="G59" s="31"/>
      <c r="H59" s="9"/>
      <c r="I59" s="31"/>
    </row>
    <row r="60" spans="2:9" ht="16" customHeight="1">
      <c r="B60" s="30"/>
      <c r="C60" s="38"/>
      <c r="D60" s="89" t="s">
        <v>54</v>
      </c>
      <c r="E60" s="90"/>
      <c r="F60" s="31"/>
      <c r="G60" s="31"/>
      <c r="H60" s="9"/>
      <c r="I60" s="31"/>
    </row>
    <row r="61" spans="2:9" ht="17" thickBot="1">
      <c r="B61" s="30"/>
      <c r="C61" s="38"/>
      <c r="D61" s="89"/>
      <c r="E61" s="90"/>
      <c r="F61" s="31"/>
      <c r="G61" s="31"/>
      <c r="H61" s="9"/>
      <c r="I61" s="31"/>
    </row>
    <row r="62" spans="2:9" ht="22" thickBot="1">
      <c r="B62" s="30"/>
      <c r="C62" s="38"/>
      <c r="D62" s="82"/>
      <c r="E62" s="75"/>
      <c r="F62" s="40"/>
      <c r="G62" s="31"/>
      <c r="H62" s="9"/>
      <c r="I62" s="31"/>
    </row>
    <row r="63" spans="2:9" ht="17" customHeight="1" thickBot="1">
      <c r="B63" s="30"/>
      <c r="C63" s="38"/>
      <c r="D63" s="83" t="s">
        <v>55</v>
      </c>
      <c r="E63" s="72"/>
      <c r="F63" s="41"/>
      <c r="G63" s="31"/>
      <c r="H63" s="9"/>
      <c r="I63" s="31"/>
    </row>
    <row r="64" spans="2:9" ht="22" thickBot="1">
      <c r="B64" s="30"/>
      <c r="C64" s="38"/>
      <c r="D64" s="91"/>
      <c r="E64" s="92"/>
      <c r="F64" s="31"/>
      <c r="G64" s="31"/>
      <c r="H64" s="9"/>
      <c r="I64" s="31"/>
    </row>
    <row r="65" spans="2:9" ht="22" thickBot="1">
      <c r="B65" s="30"/>
      <c r="C65" s="38"/>
      <c r="D65" s="83" t="s">
        <v>56</v>
      </c>
      <c r="E65" s="72"/>
      <c r="F65" s="41"/>
      <c r="G65" s="31"/>
      <c r="H65" s="9"/>
      <c r="I65" s="31"/>
    </row>
    <row r="66" spans="2:9" ht="22" thickBot="1">
      <c r="B66" s="30"/>
      <c r="C66" s="38"/>
      <c r="D66" s="93"/>
      <c r="E66" s="94"/>
      <c r="F66" s="36"/>
      <c r="G66" s="31"/>
      <c r="H66" s="9"/>
      <c r="I66" s="31"/>
    </row>
    <row r="67" spans="2:9" ht="16" customHeight="1" thickBot="1">
      <c r="B67" s="30"/>
      <c r="C67" s="38"/>
      <c r="D67" s="95"/>
      <c r="E67" s="96"/>
      <c r="F67" s="49"/>
      <c r="G67" s="31"/>
      <c r="H67" s="9"/>
      <c r="I67" s="31"/>
    </row>
    <row r="68" spans="2:9" ht="22" thickBot="1">
      <c r="B68" s="30"/>
      <c r="C68" s="39"/>
      <c r="D68" s="77"/>
      <c r="E68" s="77"/>
      <c r="F68" s="35"/>
      <c r="G68" s="36"/>
      <c r="H68" s="9"/>
      <c r="I68" s="31"/>
    </row>
    <row r="69" spans="2:9" ht="21">
      <c r="B69" s="30"/>
      <c r="C69" s="10"/>
      <c r="D69" s="76"/>
      <c r="E69" s="76"/>
      <c r="F69" s="9"/>
      <c r="G69" s="9"/>
      <c r="H69" s="9"/>
      <c r="I69" s="31"/>
    </row>
    <row r="70" spans="2:9" ht="21">
      <c r="B70" s="30"/>
      <c r="C70" s="10"/>
      <c r="D70" s="80" t="s">
        <v>178</v>
      </c>
      <c r="E70" s="80"/>
      <c r="F70" s="57"/>
      <c r="G70" s="9"/>
      <c r="H70" s="9"/>
      <c r="I70" s="31"/>
    </row>
    <row r="71" spans="2:9" ht="22" thickBot="1">
      <c r="B71" s="30"/>
      <c r="C71" s="10"/>
      <c r="D71" s="76"/>
      <c r="E71" s="76"/>
      <c r="F71" s="9"/>
      <c r="G71" s="9"/>
      <c r="H71" s="9"/>
      <c r="I71" s="31"/>
    </row>
    <row r="72" spans="2:9" ht="21">
      <c r="B72" s="30"/>
      <c r="C72" s="37"/>
      <c r="D72" s="81"/>
      <c r="E72" s="81"/>
      <c r="F72" s="28"/>
      <c r="G72" s="29"/>
      <c r="H72" s="9"/>
      <c r="I72" s="31"/>
    </row>
    <row r="73" spans="2:9" ht="22" thickBot="1">
      <c r="B73" s="30"/>
      <c r="C73" s="38"/>
      <c r="D73" s="76"/>
      <c r="E73" s="76"/>
      <c r="F73" s="9"/>
      <c r="G73" s="31"/>
      <c r="H73" s="9"/>
      <c r="I73" s="31"/>
    </row>
    <row r="74" spans="2:9" ht="21">
      <c r="B74" s="30"/>
      <c r="C74" s="38"/>
      <c r="D74" s="78" t="s">
        <v>57</v>
      </c>
      <c r="E74" s="79"/>
      <c r="F74" s="21"/>
      <c r="G74" s="31"/>
      <c r="H74" s="9"/>
      <c r="I74" s="31"/>
    </row>
    <row r="75" spans="2:9" ht="21">
      <c r="B75" s="30"/>
      <c r="C75" s="38"/>
      <c r="D75" s="97"/>
      <c r="E75" s="76"/>
      <c r="F75" s="9"/>
      <c r="G75" s="31"/>
      <c r="H75" s="9"/>
      <c r="I75" s="31"/>
    </row>
    <row r="76" spans="2:9" ht="18" customHeight="1" thickBot="1">
      <c r="B76" s="30"/>
      <c r="C76" s="38"/>
      <c r="D76" s="78" t="s">
        <v>58</v>
      </c>
      <c r="E76" s="79"/>
      <c r="F76" s="6"/>
      <c r="G76" s="31"/>
      <c r="H76" s="9"/>
      <c r="I76" s="31"/>
    </row>
    <row r="77" spans="2:9" ht="22" thickBot="1">
      <c r="B77" s="30"/>
      <c r="C77" s="38"/>
      <c r="D77" s="76"/>
      <c r="E77" s="76"/>
      <c r="F77" s="9"/>
      <c r="G77" s="31"/>
      <c r="H77" s="9"/>
      <c r="I77" s="31"/>
    </row>
    <row r="78" spans="2:9" ht="22" thickBot="1">
      <c r="B78" s="30"/>
      <c r="C78" s="38"/>
      <c r="D78" s="71" t="s">
        <v>59</v>
      </c>
      <c r="E78" s="72"/>
      <c r="F78" s="6"/>
      <c r="G78" s="31"/>
      <c r="H78" s="9"/>
      <c r="I78" s="31"/>
    </row>
    <row r="79" spans="2:9" ht="21">
      <c r="B79" s="30"/>
      <c r="C79" s="38"/>
      <c r="D79" s="76"/>
      <c r="E79" s="76"/>
      <c r="F79" s="9"/>
      <c r="G79" s="31"/>
      <c r="H79" s="9"/>
      <c r="I79" s="31"/>
    </row>
    <row r="80" spans="2:9">
      <c r="B80" s="30"/>
      <c r="C80" s="38"/>
      <c r="D80" s="90" t="s">
        <v>54</v>
      </c>
      <c r="E80" s="90"/>
      <c r="F80" s="9"/>
      <c r="G80" s="31"/>
      <c r="H80" s="9"/>
      <c r="I80" s="31"/>
    </row>
    <row r="81" spans="2:9">
      <c r="B81" s="30"/>
      <c r="C81" s="38"/>
      <c r="D81" s="90"/>
      <c r="E81" s="90"/>
      <c r="F81" s="9"/>
      <c r="G81" s="31"/>
      <c r="H81" s="9"/>
      <c r="I81" s="31"/>
    </row>
    <row r="82" spans="2:9" ht="21">
      <c r="B82" s="30"/>
      <c r="C82" s="38"/>
      <c r="D82" s="82"/>
      <c r="E82" s="75"/>
      <c r="F82" s="40"/>
      <c r="G82" s="31"/>
      <c r="H82" s="9"/>
      <c r="I82" s="31"/>
    </row>
    <row r="83" spans="2:9" ht="21">
      <c r="B83" s="30"/>
      <c r="C83" s="38"/>
      <c r="D83" s="83" t="s">
        <v>55</v>
      </c>
      <c r="E83" s="72"/>
      <c r="F83" s="41"/>
      <c r="G83" s="31"/>
      <c r="H83" s="9"/>
      <c r="I83" s="31"/>
    </row>
    <row r="84" spans="2:9" ht="21">
      <c r="B84" s="30"/>
      <c r="C84" s="38"/>
      <c r="D84" s="91"/>
      <c r="E84" s="92"/>
      <c r="F84" s="31"/>
      <c r="G84" s="31"/>
      <c r="H84" s="9"/>
      <c r="I84" s="31"/>
    </row>
    <row r="85" spans="2:9" ht="21">
      <c r="B85" s="30"/>
      <c r="C85" s="38"/>
      <c r="D85" s="83" t="s">
        <v>56</v>
      </c>
      <c r="E85" s="72"/>
      <c r="F85" s="41"/>
      <c r="G85" s="31"/>
      <c r="H85" s="9"/>
      <c r="I85" s="31"/>
    </row>
    <row r="86" spans="2:9" ht="21">
      <c r="B86" s="30"/>
      <c r="C86" s="38"/>
      <c r="D86" s="93"/>
      <c r="E86" s="94"/>
      <c r="F86" s="36"/>
      <c r="G86" s="31"/>
      <c r="H86" s="9"/>
      <c r="I86" s="31"/>
    </row>
    <row r="87" spans="2:9" ht="21">
      <c r="B87" s="30"/>
      <c r="C87" s="38"/>
      <c r="D87" s="76"/>
      <c r="E87" s="76"/>
      <c r="F87" s="9"/>
      <c r="G87" s="31"/>
      <c r="H87" s="9"/>
      <c r="I87" s="31"/>
    </row>
    <row r="88" spans="2:9" ht="21">
      <c r="B88" s="30"/>
      <c r="C88" s="39"/>
      <c r="D88" s="77"/>
      <c r="E88" s="77"/>
      <c r="F88" s="35"/>
      <c r="G88" s="36"/>
      <c r="H88" s="9"/>
      <c r="I88" s="31"/>
    </row>
    <row r="89" spans="2:9" ht="21">
      <c r="B89" s="30"/>
      <c r="C89" s="10"/>
      <c r="D89" s="76"/>
      <c r="E89" s="76"/>
      <c r="F89" s="9"/>
      <c r="G89" s="9"/>
      <c r="H89" s="9"/>
      <c r="I89" s="32"/>
    </row>
    <row r="90" spans="2:9" ht="21">
      <c r="B90" s="30"/>
      <c r="C90" s="10"/>
      <c r="D90" s="76"/>
      <c r="E90" s="76"/>
      <c r="F90" s="9"/>
      <c r="G90" s="9"/>
      <c r="H90" s="9"/>
      <c r="I90" s="31"/>
    </row>
    <row r="91" spans="2:9" ht="21">
      <c r="B91" s="30"/>
      <c r="C91" s="10"/>
      <c r="D91" s="71" t="s">
        <v>66</v>
      </c>
      <c r="E91" s="71"/>
      <c r="F91" s="6"/>
      <c r="G91" s="9"/>
      <c r="H91" s="9"/>
      <c r="I91" s="31"/>
    </row>
    <row r="92" spans="2:9" ht="21">
      <c r="B92" s="30"/>
      <c r="C92" s="10"/>
      <c r="D92" s="73"/>
      <c r="E92" s="73"/>
      <c r="F92" s="9"/>
      <c r="G92" s="9"/>
      <c r="H92" s="9"/>
      <c r="I92" s="31"/>
    </row>
    <row r="93" spans="2:9" ht="26" customHeight="1" thickBot="1">
      <c r="B93" s="30"/>
      <c r="C93" s="10"/>
      <c r="D93" s="74" t="s">
        <v>71</v>
      </c>
      <c r="E93" s="74"/>
      <c r="F93" s="9"/>
      <c r="G93" s="9"/>
      <c r="H93" s="9"/>
      <c r="I93" s="31"/>
    </row>
    <row r="94" spans="2:9" ht="22" thickBot="1">
      <c r="B94" s="30"/>
      <c r="C94" s="10"/>
      <c r="D94" s="82"/>
      <c r="E94" s="81"/>
      <c r="F94" s="28"/>
      <c r="G94" s="29"/>
      <c r="H94" s="9"/>
      <c r="I94" s="31"/>
    </row>
    <row r="95" spans="2:9" ht="22" thickBot="1">
      <c r="B95" s="30"/>
      <c r="C95" s="10"/>
      <c r="D95" s="83" t="s">
        <v>72</v>
      </c>
      <c r="E95" s="71"/>
      <c r="F95" s="42"/>
      <c r="G95" s="31"/>
      <c r="H95" s="9"/>
      <c r="I95" s="31"/>
    </row>
    <row r="96" spans="2:9" ht="22" thickBot="1">
      <c r="B96" s="30"/>
      <c r="C96" s="10"/>
      <c r="D96" s="84"/>
      <c r="E96" s="76"/>
      <c r="F96" s="9"/>
      <c r="G96" s="31"/>
      <c r="H96" s="9"/>
      <c r="I96" s="31"/>
    </row>
    <row r="97" spans="2:9" ht="22" thickBot="1">
      <c r="B97" s="30"/>
      <c r="C97" s="10"/>
      <c r="D97" s="83" t="s">
        <v>56</v>
      </c>
      <c r="E97" s="71"/>
      <c r="F97" s="42"/>
      <c r="G97" s="31"/>
      <c r="H97" s="9"/>
      <c r="I97" s="31"/>
    </row>
    <row r="98" spans="2:9" ht="22" thickBot="1">
      <c r="B98" s="30"/>
      <c r="C98" s="10"/>
      <c r="D98" s="93"/>
      <c r="E98" s="77"/>
      <c r="F98" s="43"/>
      <c r="G98" s="36"/>
      <c r="H98" s="9"/>
      <c r="I98" s="31"/>
    </row>
    <row r="99" spans="2:9" ht="21">
      <c r="B99" s="30"/>
      <c r="C99" s="10"/>
      <c r="D99" s="76"/>
      <c r="E99" s="76"/>
      <c r="F99" s="9"/>
      <c r="G99" s="9"/>
      <c r="H99" s="9"/>
      <c r="I99" s="31"/>
    </row>
    <row r="100" spans="2:9" ht="21">
      <c r="B100" s="30"/>
      <c r="C100" s="10"/>
      <c r="D100" s="76"/>
      <c r="E100" s="76"/>
      <c r="F100" s="9"/>
      <c r="G100" s="9"/>
      <c r="H100" s="9"/>
      <c r="I100" s="31"/>
    </row>
    <row r="101" spans="2:9" ht="21">
      <c r="B101" s="30"/>
      <c r="C101" s="10"/>
      <c r="D101" s="71" t="s">
        <v>73</v>
      </c>
      <c r="E101" s="71"/>
      <c r="F101" s="7"/>
      <c r="G101" s="9"/>
      <c r="H101" s="9"/>
      <c r="I101" s="31"/>
    </row>
    <row r="102" spans="2:9" ht="21">
      <c r="B102" s="30"/>
      <c r="C102" s="10"/>
      <c r="D102" s="76"/>
      <c r="E102" s="76"/>
      <c r="F102" s="46"/>
      <c r="G102" s="9"/>
      <c r="H102" s="9"/>
      <c r="I102" s="31"/>
    </row>
    <row r="103" spans="2:9" ht="21">
      <c r="B103" s="30"/>
      <c r="C103" s="10"/>
      <c r="D103" s="71" t="s">
        <v>76</v>
      </c>
      <c r="E103" s="71"/>
      <c r="F103" s="7"/>
      <c r="G103" s="9"/>
      <c r="H103" s="9"/>
      <c r="I103" s="31"/>
    </row>
    <row r="104" spans="2:9" ht="21">
      <c r="B104" s="30"/>
      <c r="C104" s="10"/>
      <c r="D104" s="76"/>
      <c r="E104" s="76"/>
      <c r="F104" s="46"/>
      <c r="G104" s="9"/>
      <c r="H104" s="9"/>
      <c r="I104" s="31"/>
    </row>
    <row r="105" spans="2:9" ht="21">
      <c r="B105" s="30"/>
      <c r="C105" s="10"/>
      <c r="D105" s="71" t="s">
        <v>80</v>
      </c>
      <c r="E105" s="71"/>
      <c r="F105" s="7"/>
      <c r="G105" s="9"/>
      <c r="H105" s="9"/>
      <c r="I105" s="31"/>
    </row>
    <row r="106" spans="2:9" ht="21">
      <c r="B106" s="30"/>
      <c r="C106" s="10"/>
      <c r="D106" s="76"/>
      <c r="E106" s="76"/>
      <c r="F106" s="46"/>
      <c r="G106" s="9"/>
      <c r="H106" s="9"/>
      <c r="I106" s="31"/>
    </row>
    <row r="107" spans="2:9" ht="27" customHeight="1" thickBot="1">
      <c r="B107" s="30"/>
      <c r="C107" s="10"/>
      <c r="D107" s="74" t="s">
        <v>77</v>
      </c>
      <c r="E107" s="74"/>
      <c r="F107" s="46"/>
      <c r="G107" s="9"/>
      <c r="H107" s="9"/>
      <c r="I107" s="31"/>
    </row>
    <row r="108" spans="2:9" ht="22" thickBot="1">
      <c r="B108" s="30"/>
      <c r="C108" s="10"/>
      <c r="D108" s="82"/>
      <c r="E108" s="81"/>
      <c r="F108" s="27"/>
      <c r="G108" s="29"/>
      <c r="H108" s="9"/>
      <c r="I108" s="31"/>
    </row>
    <row r="109" spans="2:9" ht="22" thickBot="1">
      <c r="B109" s="30"/>
      <c r="C109" s="10"/>
      <c r="D109" s="83" t="s">
        <v>78</v>
      </c>
      <c r="E109" s="71"/>
      <c r="F109" s="50"/>
      <c r="G109" s="31"/>
      <c r="H109" s="9"/>
      <c r="I109" s="31"/>
    </row>
    <row r="110" spans="2:9" ht="22" thickBot="1">
      <c r="B110" s="30"/>
      <c r="C110" s="10"/>
      <c r="D110" s="84"/>
      <c r="E110" s="76"/>
      <c r="F110" s="46"/>
      <c r="G110" s="31"/>
      <c r="H110" s="9"/>
      <c r="I110" s="31"/>
    </row>
    <row r="111" spans="2:9" ht="22" thickBot="1">
      <c r="B111" s="30"/>
      <c r="C111" s="10"/>
      <c r="D111" s="83" t="s">
        <v>79</v>
      </c>
      <c r="E111" s="71"/>
      <c r="F111" s="50"/>
      <c r="G111" s="31"/>
      <c r="H111" s="9"/>
      <c r="I111" s="31"/>
    </row>
    <row r="112" spans="2:9" ht="22" thickBot="1">
      <c r="B112" s="30"/>
      <c r="C112" s="10"/>
      <c r="D112" s="93"/>
      <c r="E112" s="77"/>
      <c r="F112" s="35"/>
      <c r="G112" s="36"/>
      <c r="H112" s="9"/>
      <c r="I112" s="31"/>
    </row>
    <row r="113" spans="2:9" ht="21">
      <c r="B113" s="30"/>
      <c r="C113" s="10"/>
      <c r="D113" s="76"/>
      <c r="E113" s="76"/>
      <c r="F113" s="9"/>
      <c r="G113" s="9"/>
      <c r="H113" s="9"/>
      <c r="I113" s="31"/>
    </row>
    <row r="114" spans="2:9" ht="21">
      <c r="B114" s="30"/>
      <c r="C114" s="10"/>
      <c r="D114" s="76"/>
      <c r="E114" s="76"/>
      <c r="F114" s="9"/>
      <c r="G114" s="9"/>
      <c r="H114" s="9"/>
      <c r="I114" s="31"/>
    </row>
    <row r="115" spans="2:9" ht="21">
      <c r="B115" s="30"/>
      <c r="C115" s="10"/>
      <c r="D115" s="71" t="s">
        <v>84</v>
      </c>
      <c r="E115" s="71"/>
      <c r="F115" s="6"/>
      <c r="G115" s="9"/>
      <c r="H115" s="9"/>
      <c r="I115" s="31"/>
    </row>
    <row r="116" spans="2:9" ht="21">
      <c r="B116" s="30"/>
      <c r="C116" s="10"/>
      <c r="D116" s="73"/>
      <c r="E116" s="73"/>
      <c r="F116" s="9"/>
      <c r="G116" s="9"/>
      <c r="H116" s="9"/>
      <c r="I116" s="31"/>
    </row>
    <row r="117" spans="2:9" ht="28" customHeight="1" thickBot="1">
      <c r="B117" s="30"/>
      <c r="C117" s="10"/>
      <c r="D117" s="74" t="s">
        <v>87</v>
      </c>
      <c r="E117" s="74"/>
      <c r="F117" s="9"/>
      <c r="G117" s="9"/>
      <c r="H117" s="9"/>
      <c r="I117" s="31"/>
    </row>
    <row r="118" spans="2:9" ht="28" customHeight="1" thickBot="1">
      <c r="B118" s="30"/>
      <c r="C118" s="10"/>
      <c r="D118" s="98"/>
      <c r="E118" s="99"/>
      <c r="F118" s="28"/>
      <c r="G118" s="29"/>
      <c r="H118" s="9"/>
      <c r="I118" s="31"/>
    </row>
    <row r="119" spans="2:9" ht="22" thickBot="1">
      <c r="B119" s="30"/>
      <c r="C119" s="10"/>
      <c r="D119" s="83" t="s">
        <v>88</v>
      </c>
      <c r="E119" s="71"/>
      <c r="F119" s="50"/>
      <c r="G119" s="31"/>
      <c r="H119" s="9"/>
      <c r="I119" s="31"/>
    </row>
    <row r="120" spans="2:9" ht="21">
      <c r="B120" s="30"/>
      <c r="C120" s="10"/>
      <c r="D120" s="84"/>
      <c r="E120" s="76"/>
      <c r="F120" s="55" t="s">
        <v>31</v>
      </c>
      <c r="G120" s="31"/>
      <c r="H120" s="9"/>
      <c r="I120" s="31"/>
    </row>
    <row r="121" spans="2:9" ht="21">
      <c r="B121" s="30"/>
      <c r="C121" s="10"/>
      <c r="D121" s="84"/>
      <c r="E121" s="76"/>
      <c r="F121" s="56"/>
      <c r="G121" s="31"/>
      <c r="H121" s="9"/>
      <c r="I121" s="31"/>
    </row>
    <row r="122" spans="2:9" ht="21">
      <c r="B122" s="30"/>
      <c r="C122" s="10"/>
      <c r="D122" s="84"/>
      <c r="E122" s="76"/>
      <c r="F122" s="9"/>
      <c r="G122" s="31"/>
      <c r="H122" s="9"/>
      <c r="I122" s="31"/>
    </row>
    <row r="123" spans="2:9" ht="21">
      <c r="B123" s="30"/>
      <c r="C123" s="10"/>
      <c r="D123" s="83" t="s">
        <v>89</v>
      </c>
      <c r="E123" s="71"/>
      <c r="F123" s="42"/>
      <c r="G123" s="31"/>
      <c r="H123" s="9"/>
      <c r="I123" s="31"/>
    </row>
    <row r="124" spans="2:9" ht="21">
      <c r="B124" s="30"/>
      <c r="C124" s="10"/>
      <c r="D124" s="84"/>
      <c r="E124" s="76"/>
      <c r="F124" s="55" t="s">
        <v>31</v>
      </c>
      <c r="G124" s="31"/>
      <c r="H124" s="9"/>
      <c r="I124" s="31"/>
    </row>
    <row r="125" spans="2:9" ht="21">
      <c r="B125" s="30"/>
      <c r="C125" s="10"/>
      <c r="D125" s="84"/>
      <c r="E125" s="76"/>
      <c r="F125" s="56"/>
      <c r="G125" s="31"/>
      <c r="H125" s="9"/>
      <c r="I125" s="31"/>
    </row>
    <row r="126" spans="2:9" ht="21">
      <c r="B126" s="30"/>
      <c r="C126" s="10"/>
      <c r="D126" s="93"/>
      <c r="E126" s="77"/>
      <c r="F126" s="35"/>
      <c r="G126" s="36"/>
      <c r="H126" s="9"/>
      <c r="I126" s="31"/>
    </row>
    <row r="127" spans="2:9" ht="21">
      <c r="B127" s="30"/>
      <c r="C127" s="10"/>
      <c r="D127" s="76"/>
      <c r="E127" s="76"/>
      <c r="F127" s="9"/>
      <c r="G127" s="9"/>
      <c r="H127" s="9"/>
      <c r="I127" s="31"/>
    </row>
    <row r="128" spans="2:9" ht="33" customHeight="1" thickBot="1">
      <c r="B128" s="30"/>
      <c r="C128" s="10"/>
      <c r="D128" s="74" t="s">
        <v>90</v>
      </c>
      <c r="E128" s="74"/>
      <c r="F128" s="9"/>
      <c r="G128" s="9"/>
      <c r="H128" s="9"/>
      <c r="I128" s="31"/>
    </row>
    <row r="129" spans="2:9" ht="22" thickBot="1">
      <c r="B129" s="30"/>
      <c r="C129" s="10"/>
      <c r="D129" s="82"/>
      <c r="E129" s="81"/>
      <c r="F129" s="44"/>
      <c r="G129" s="29"/>
      <c r="H129" s="9"/>
      <c r="I129" s="31"/>
    </row>
    <row r="130" spans="2:9" ht="22" thickBot="1">
      <c r="B130" s="30"/>
      <c r="C130" s="10"/>
      <c r="D130" s="83" t="s">
        <v>91</v>
      </c>
      <c r="E130" s="71"/>
      <c r="F130" s="50"/>
      <c r="G130" s="31"/>
      <c r="H130" s="9"/>
      <c r="I130" s="31"/>
    </row>
    <row r="131" spans="2:9" ht="22" thickBot="1">
      <c r="B131" s="30"/>
      <c r="C131" s="10"/>
      <c r="D131" s="84"/>
      <c r="E131" s="76"/>
      <c r="F131" s="9"/>
      <c r="G131" s="31"/>
      <c r="H131" s="9"/>
      <c r="I131" s="31"/>
    </row>
    <row r="132" spans="2:9" ht="22" thickBot="1">
      <c r="B132" s="30"/>
      <c r="C132" s="10"/>
      <c r="D132" s="83" t="s">
        <v>92</v>
      </c>
      <c r="E132" s="71"/>
      <c r="F132" s="42"/>
      <c r="G132" s="31"/>
      <c r="H132" s="9"/>
      <c r="I132" s="31"/>
    </row>
    <row r="133" spans="2:9" ht="21">
      <c r="B133" s="30"/>
      <c r="C133" s="10"/>
      <c r="D133" s="84"/>
      <c r="E133" s="76"/>
      <c r="F133" s="56" t="s">
        <v>31</v>
      </c>
      <c r="G133" s="31"/>
      <c r="H133" s="9"/>
      <c r="I133" s="31"/>
    </row>
    <row r="134" spans="2:9" ht="21">
      <c r="B134" s="30"/>
      <c r="C134" s="10"/>
      <c r="D134" s="84"/>
      <c r="E134" s="76"/>
      <c r="F134" s="56"/>
      <c r="G134" s="31"/>
      <c r="H134" s="9"/>
      <c r="I134" s="31"/>
    </row>
    <row r="135" spans="2:9" ht="21">
      <c r="B135" s="30"/>
      <c r="C135" s="10"/>
      <c r="D135" s="84"/>
      <c r="E135" s="76"/>
      <c r="F135" s="9"/>
      <c r="G135" s="31"/>
      <c r="H135" s="9"/>
      <c r="I135" s="31"/>
    </row>
    <row r="136" spans="2:9" ht="21">
      <c r="B136" s="30"/>
      <c r="C136" s="10"/>
      <c r="D136" s="83" t="s">
        <v>93</v>
      </c>
      <c r="E136" s="71"/>
      <c r="F136" s="42"/>
      <c r="G136" s="31"/>
      <c r="H136" s="9"/>
      <c r="I136" s="31"/>
    </row>
    <row r="137" spans="2:9" ht="21">
      <c r="B137" s="30"/>
      <c r="C137" s="10"/>
      <c r="D137" s="93"/>
      <c r="E137" s="77"/>
      <c r="F137" s="35"/>
      <c r="G137" s="36"/>
      <c r="H137" s="9"/>
      <c r="I137" s="31"/>
    </row>
    <row r="138" spans="2:9" ht="21">
      <c r="B138" s="30"/>
      <c r="C138" s="10"/>
      <c r="D138" s="76"/>
      <c r="E138" s="76"/>
      <c r="F138" s="9"/>
      <c r="G138" s="9"/>
      <c r="H138" s="9"/>
      <c r="I138" s="31"/>
    </row>
    <row r="139" spans="2:9" ht="21">
      <c r="B139" s="30"/>
      <c r="C139" s="10"/>
      <c r="D139" s="76"/>
      <c r="E139" s="76"/>
      <c r="F139" s="9"/>
      <c r="G139" s="9"/>
      <c r="H139" s="9"/>
      <c r="I139" s="31"/>
    </row>
    <row r="140" spans="2:9" ht="21">
      <c r="B140" s="30"/>
      <c r="C140" s="10"/>
      <c r="D140" s="71" t="s">
        <v>97</v>
      </c>
      <c r="E140" s="71"/>
      <c r="F140" s="7"/>
      <c r="G140" s="9"/>
      <c r="H140" s="9"/>
      <c r="I140" s="31"/>
    </row>
    <row r="141" spans="2:9" ht="21">
      <c r="B141" s="30"/>
      <c r="C141" s="10"/>
      <c r="D141" s="76"/>
      <c r="E141" s="76"/>
      <c r="F141" s="9"/>
      <c r="G141" s="9"/>
      <c r="H141" s="9"/>
      <c r="I141" s="31"/>
    </row>
    <row r="142" spans="2:9" ht="21">
      <c r="B142" s="30"/>
      <c r="C142" s="10"/>
      <c r="D142" s="71" t="s">
        <v>102</v>
      </c>
      <c r="E142" s="72"/>
      <c r="F142" s="6"/>
      <c r="G142" s="9"/>
      <c r="H142" s="9"/>
      <c r="I142" s="31"/>
    </row>
    <row r="143" spans="2:9" ht="21">
      <c r="B143" s="30"/>
      <c r="C143" s="10"/>
      <c r="D143" s="76"/>
      <c r="E143" s="76"/>
      <c r="F143" s="9"/>
      <c r="G143" s="9"/>
      <c r="H143" s="9"/>
      <c r="I143" s="31"/>
    </row>
    <row r="144" spans="2:9" ht="25" customHeight="1" thickBot="1">
      <c r="B144" s="30"/>
      <c r="C144" s="10"/>
      <c r="D144" s="74" t="s">
        <v>101</v>
      </c>
      <c r="E144" s="74"/>
      <c r="F144" s="9"/>
      <c r="G144" s="9"/>
      <c r="H144" s="9"/>
      <c r="I144" s="31"/>
    </row>
    <row r="145" spans="2:9" ht="22" thickBot="1">
      <c r="B145" s="30"/>
      <c r="C145" s="10"/>
      <c r="D145" s="82"/>
      <c r="E145" s="81"/>
      <c r="F145" s="28"/>
      <c r="G145" s="29"/>
      <c r="H145" s="9"/>
      <c r="I145" s="31"/>
    </row>
    <row r="146" spans="2:9" ht="22" thickBot="1">
      <c r="B146" s="30"/>
      <c r="C146" s="10"/>
      <c r="D146" s="83" t="s">
        <v>98</v>
      </c>
      <c r="E146" s="72"/>
      <c r="F146" s="53"/>
      <c r="G146" s="31"/>
      <c r="H146" s="9"/>
      <c r="I146" s="31"/>
    </row>
    <row r="147" spans="2:9" ht="21">
      <c r="B147" s="30"/>
      <c r="C147" s="10"/>
      <c r="D147" s="84"/>
      <c r="E147" s="76"/>
      <c r="F147" s="56" t="s">
        <v>31</v>
      </c>
      <c r="G147" s="31"/>
      <c r="H147" s="9"/>
      <c r="I147" s="31"/>
    </row>
    <row r="148" spans="2:9" ht="21">
      <c r="B148" s="30"/>
      <c r="C148" s="10"/>
      <c r="D148" s="84"/>
      <c r="E148" s="76"/>
      <c r="F148" s="56"/>
      <c r="G148" s="31"/>
      <c r="H148" s="9"/>
      <c r="I148" s="31"/>
    </row>
    <row r="149" spans="2:9" ht="21">
      <c r="B149" s="30"/>
      <c r="C149" s="10"/>
      <c r="D149" s="84"/>
      <c r="E149" s="76"/>
      <c r="F149" s="9"/>
      <c r="G149" s="31"/>
      <c r="H149" s="9"/>
      <c r="I149" s="31"/>
    </row>
    <row r="150" spans="2:9" ht="21">
      <c r="B150" s="30"/>
      <c r="C150" s="10"/>
      <c r="D150" s="83" t="s">
        <v>99</v>
      </c>
      <c r="E150" s="71"/>
      <c r="F150" s="42"/>
      <c r="G150" s="31"/>
      <c r="H150" s="9"/>
      <c r="I150" s="31"/>
    </row>
    <row r="151" spans="2:9" ht="21">
      <c r="B151" s="30"/>
      <c r="C151" s="10"/>
      <c r="D151" s="84"/>
      <c r="E151" s="76"/>
      <c r="F151" s="9"/>
      <c r="G151" s="31"/>
      <c r="H151" s="9"/>
      <c r="I151" s="31"/>
    </row>
    <row r="152" spans="2:9" ht="21">
      <c r="B152" s="30"/>
      <c r="C152" s="10"/>
      <c r="D152" s="83" t="s">
        <v>100</v>
      </c>
      <c r="E152" s="71"/>
      <c r="F152" s="42"/>
      <c r="G152" s="31"/>
      <c r="H152" s="9"/>
      <c r="I152" s="31"/>
    </row>
    <row r="153" spans="2:9" ht="21">
      <c r="B153" s="30"/>
      <c r="C153" s="10"/>
      <c r="D153" s="84"/>
      <c r="E153" s="76"/>
      <c r="F153" s="45"/>
      <c r="G153" s="31"/>
      <c r="H153" s="9"/>
      <c r="I153" s="31"/>
    </row>
    <row r="154" spans="2:9" ht="21">
      <c r="B154" s="30"/>
      <c r="C154" s="10"/>
      <c r="D154" s="93"/>
      <c r="E154" s="77"/>
      <c r="F154" s="35"/>
      <c r="G154" s="36"/>
      <c r="H154" s="9"/>
      <c r="I154" s="31"/>
    </row>
    <row r="155" spans="2:9" ht="21">
      <c r="B155" s="30"/>
      <c r="C155" s="10"/>
      <c r="D155" s="76"/>
      <c r="E155" s="76"/>
      <c r="F155" s="9"/>
      <c r="G155" s="9"/>
      <c r="H155" s="9"/>
      <c r="I155" s="31"/>
    </row>
    <row r="156" spans="2:9" ht="21">
      <c r="B156" s="30"/>
      <c r="C156" s="10"/>
      <c r="D156" s="71" t="s">
        <v>111</v>
      </c>
      <c r="E156" s="71"/>
      <c r="F156" s="7"/>
      <c r="G156" s="9"/>
      <c r="H156" s="9"/>
      <c r="I156" s="31"/>
    </row>
    <row r="157" spans="2:9" ht="21">
      <c r="B157" s="30"/>
      <c r="C157" s="10"/>
      <c r="D157" s="73"/>
      <c r="E157" s="73"/>
      <c r="F157" s="46"/>
      <c r="G157" s="9"/>
      <c r="H157" s="9"/>
      <c r="I157" s="31"/>
    </row>
    <row r="158" spans="2:9" ht="25" customHeight="1" thickBot="1">
      <c r="B158" s="30"/>
      <c r="C158" s="10"/>
      <c r="D158" s="74" t="s">
        <v>120</v>
      </c>
      <c r="E158" s="74"/>
      <c r="F158" s="46"/>
      <c r="G158" s="9"/>
      <c r="H158" s="9"/>
      <c r="I158" s="31"/>
    </row>
    <row r="159" spans="2:9" ht="22" thickBot="1">
      <c r="B159" s="30"/>
      <c r="C159" s="10"/>
      <c r="D159" s="82"/>
      <c r="E159" s="81"/>
      <c r="F159" s="27"/>
      <c r="G159" s="29"/>
      <c r="H159" s="9"/>
      <c r="I159" s="31"/>
    </row>
    <row r="160" spans="2:9" ht="22" thickBot="1">
      <c r="B160" s="30"/>
      <c r="C160" s="10"/>
      <c r="D160" s="83" t="s">
        <v>112</v>
      </c>
      <c r="E160" s="71"/>
      <c r="F160" s="50"/>
      <c r="G160" s="31"/>
      <c r="H160" s="9"/>
      <c r="I160" s="31"/>
    </row>
    <row r="161" spans="2:9" ht="22" thickBot="1">
      <c r="B161" s="30"/>
      <c r="C161" s="10"/>
      <c r="D161" s="84"/>
      <c r="E161" s="76"/>
      <c r="F161" s="47"/>
      <c r="G161" s="31"/>
      <c r="H161" s="9"/>
      <c r="I161" s="31"/>
    </row>
    <row r="162" spans="2:9" ht="22" thickBot="1">
      <c r="B162" s="30"/>
      <c r="C162" s="10"/>
      <c r="D162" s="83" t="s">
        <v>113</v>
      </c>
      <c r="E162" s="71"/>
      <c r="F162" s="50"/>
      <c r="G162" s="31"/>
      <c r="H162" s="9"/>
      <c r="I162" s="31"/>
    </row>
    <row r="163" spans="2:9" ht="22" thickBot="1">
      <c r="B163" s="30"/>
      <c r="C163" s="10"/>
      <c r="D163" s="84"/>
      <c r="E163" s="76"/>
      <c r="F163" s="47"/>
      <c r="G163" s="31"/>
      <c r="H163" s="9"/>
      <c r="I163" s="31"/>
    </row>
    <row r="164" spans="2:9" ht="22" thickBot="1">
      <c r="B164" s="30"/>
      <c r="C164" s="10"/>
      <c r="D164" s="83" t="s">
        <v>114</v>
      </c>
      <c r="E164" s="71"/>
      <c r="F164" s="50"/>
      <c r="G164" s="31"/>
      <c r="H164" s="9"/>
      <c r="I164" s="31"/>
    </row>
    <row r="165" spans="2:9" ht="22" thickBot="1">
      <c r="B165" s="30"/>
      <c r="C165" s="10"/>
      <c r="D165" s="93"/>
      <c r="E165" s="77"/>
      <c r="F165" s="34"/>
      <c r="G165" s="36"/>
      <c r="H165" s="9"/>
      <c r="I165" s="31"/>
    </row>
    <row r="166" spans="2:9" ht="21">
      <c r="B166" s="30"/>
      <c r="C166" s="10"/>
      <c r="D166" s="76"/>
      <c r="E166" s="76"/>
      <c r="F166" s="46"/>
      <c r="G166" s="9"/>
      <c r="H166" s="9"/>
      <c r="I166" s="31"/>
    </row>
    <row r="167" spans="2:9" ht="21">
      <c r="B167" s="30"/>
      <c r="C167" s="10"/>
      <c r="D167" s="76"/>
      <c r="E167" s="76"/>
      <c r="F167" s="46"/>
      <c r="G167" s="9"/>
      <c r="H167" s="9"/>
      <c r="I167" s="31"/>
    </row>
    <row r="168" spans="2:9" ht="27" customHeight="1" thickBot="1">
      <c r="B168" s="30"/>
      <c r="C168" s="10"/>
      <c r="D168" s="74" t="s">
        <v>121</v>
      </c>
      <c r="E168" s="74"/>
      <c r="F168" s="46"/>
      <c r="G168" s="9"/>
      <c r="H168" s="9"/>
      <c r="I168" s="31"/>
    </row>
    <row r="169" spans="2:9" ht="22" thickBot="1">
      <c r="B169" s="30"/>
      <c r="C169" s="10"/>
      <c r="D169" s="82"/>
      <c r="E169" s="81"/>
      <c r="F169" s="27"/>
      <c r="G169" s="29"/>
      <c r="H169" s="9"/>
      <c r="I169" s="31"/>
    </row>
    <row r="170" spans="2:9" ht="22" thickBot="1">
      <c r="B170" s="30"/>
      <c r="C170" s="10"/>
      <c r="D170" s="83" t="s">
        <v>115</v>
      </c>
      <c r="E170" s="71"/>
      <c r="F170" s="50"/>
      <c r="G170" s="31"/>
      <c r="H170" s="9"/>
      <c r="I170" s="31"/>
    </row>
    <row r="171" spans="2:9" ht="21">
      <c r="B171" s="30"/>
      <c r="C171" s="10"/>
      <c r="D171" s="84"/>
      <c r="E171" s="76"/>
      <c r="F171" s="55" t="s">
        <v>31</v>
      </c>
      <c r="G171" s="31"/>
      <c r="H171" s="9"/>
      <c r="I171" s="31"/>
    </row>
    <row r="172" spans="2:9" ht="21">
      <c r="B172" s="30"/>
      <c r="C172" s="10"/>
      <c r="D172" s="84"/>
      <c r="E172" s="76"/>
      <c r="F172" s="56"/>
      <c r="G172" s="31"/>
      <c r="H172" s="9"/>
      <c r="I172" s="31"/>
    </row>
    <row r="173" spans="2:9" ht="21">
      <c r="B173" s="30"/>
      <c r="C173" s="10"/>
      <c r="D173" s="84"/>
      <c r="E173" s="76"/>
      <c r="F173" s="46"/>
      <c r="G173" s="31"/>
      <c r="H173" s="9"/>
      <c r="I173" s="31"/>
    </row>
    <row r="174" spans="2:9" ht="21">
      <c r="B174" s="30"/>
      <c r="C174" s="10"/>
      <c r="D174" s="83" t="s">
        <v>116</v>
      </c>
      <c r="E174" s="71"/>
      <c r="F174" s="50"/>
      <c r="G174" s="31"/>
      <c r="H174" s="9"/>
      <c r="I174" s="31"/>
    </row>
    <row r="175" spans="2:9" ht="21">
      <c r="B175" s="30"/>
      <c r="C175" s="10"/>
      <c r="D175" s="84"/>
      <c r="E175" s="76"/>
      <c r="F175" s="46"/>
      <c r="G175" s="31"/>
      <c r="H175" s="9"/>
      <c r="I175" s="31"/>
    </row>
    <row r="176" spans="2:9" ht="21">
      <c r="B176" s="30"/>
      <c r="C176" s="10"/>
      <c r="D176" s="83" t="s">
        <v>117</v>
      </c>
      <c r="E176" s="71"/>
      <c r="F176" s="50"/>
      <c r="G176" s="31"/>
      <c r="H176" s="9"/>
      <c r="I176" s="31"/>
    </row>
    <row r="177" spans="2:9" ht="21">
      <c r="B177" s="30"/>
      <c r="C177" s="10"/>
      <c r="D177" s="85"/>
      <c r="E177" s="73"/>
      <c r="F177" s="47"/>
      <c r="G177" s="31"/>
      <c r="H177" s="9"/>
      <c r="I177" s="31"/>
    </row>
    <row r="178" spans="2:9" ht="21">
      <c r="B178" s="30"/>
      <c r="C178" s="10"/>
      <c r="D178" s="83" t="s">
        <v>124</v>
      </c>
      <c r="E178" s="71"/>
      <c r="F178" s="50"/>
      <c r="G178" s="31"/>
      <c r="H178" s="9"/>
      <c r="I178" s="31"/>
    </row>
    <row r="179" spans="2:9" ht="21">
      <c r="B179" s="30"/>
      <c r="C179" s="10"/>
      <c r="D179" s="85"/>
      <c r="E179" s="73"/>
      <c r="F179" s="45"/>
      <c r="G179" s="31"/>
      <c r="H179" s="9"/>
      <c r="I179" s="31"/>
    </row>
    <row r="180" spans="2:9" ht="21">
      <c r="B180" s="30"/>
      <c r="C180" s="10"/>
      <c r="D180" s="93"/>
      <c r="E180" s="77"/>
      <c r="F180" s="35"/>
      <c r="G180" s="36"/>
      <c r="H180" s="9"/>
      <c r="I180" s="31"/>
    </row>
    <row r="181" spans="2:9" ht="21">
      <c r="B181" s="30"/>
      <c r="C181" s="51"/>
      <c r="D181" s="76"/>
      <c r="E181" s="76"/>
      <c r="F181" s="9"/>
      <c r="G181" s="9"/>
      <c r="H181" s="9"/>
      <c r="I181" s="31"/>
    </row>
    <row r="182" spans="2:9" ht="21">
      <c r="B182" s="30"/>
      <c r="C182" s="10"/>
      <c r="D182" s="76"/>
      <c r="E182" s="76"/>
      <c r="F182" s="9"/>
      <c r="G182" s="9"/>
      <c r="H182" s="9"/>
      <c r="I182" s="31"/>
    </row>
    <row r="183" spans="2:9" ht="21">
      <c r="B183" s="30"/>
      <c r="C183" s="51"/>
      <c r="D183" s="71" t="s">
        <v>174</v>
      </c>
      <c r="E183" s="71"/>
      <c r="F183" s="54"/>
      <c r="G183" s="9"/>
      <c r="H183" s="9"/>
      <c r="I183" s="31"/>
    </row>
    <row r="184" spans="2:9" ht="21">
      <c r="B184" s="30"/>
      <c r="C184" s="51"/>
      <c r="D184" s="76"/>
      <c r="E184" s="76"/>
      <c r="F184" s="52"/>
      <c r="G184" s="9"/>
      <c r="H184" s="9"/>
      <c r="I184" s="31"/>
    </row>
    <row r="185" spans="2:9" ht="21">
      <c r="B185" s="30"/>
      <c r="C185" s="51"/>
      <c r="D185" s="71" t="s">
        <v>173</v>
      </c>
      <c r="E185" s="71"/>
      <c r="F185" s="54"/>
      <c r="G185" s="9"/>
      <c r="H185" s="9"/>
      <c r="I185" s="31"/>
    </row>
    <row r="186" spans="2:9">
      <c r="B186" s="30"/>
      <c r="C186" s="10"/>
      <c r="D186" s="9"/>
      <c r="E186" s="9"/>
      <c r="F186" s="9"/>
      <c r="G186" s="9"/>
      <c r="H186" s="9"/>
      <c r="I186" s="31"/>
    </row>
    <row r="187" spans="2:9">
      <c r="B187" s="30"/>
      <c r="C187" s="51"/>
      <c r="D187" s="9"/>
      <c r="E187" s="9"/>
      <c r="F187" s="9"/>
      <c r="G187" s="9"/>
      <c r="H187" s="9"/>
      <c r="I187" s="31"/>
    </row>
    <row r="188" spans="2:9" ht="16" customHeight="1">
      <c r="B188" s="30"/>
      <c r="C188" s="10"/>
      <c r="D188" s="78" t="s">
        <v>125</v>
      </c>
      <c r="E188" s="78"/>
      <c r="F188" s="78"/>
      <c r="G188" s="78"/>
      <c r="H188" s="9"/>
      <c r="I188" s="31"/>
    </row>
    <row r="189" spans="2:9">
      <c r="B189" s="30"/>
      <c r="C189" s="10"/>
      <c r="D189" s="78"/>
      <c r="E189" s="78"/>
      <c r="F189" s="78"/>
      <c r="G189" s="78"/>
      <c r="H189" s="9"/>
      <c r="I189" s="31"/>
    </row>
    <row r="190" spans="2:9">
      <c r="B190" s="30"/>
      <c r="C190" s="10"/>
      <c r="D190" s="78"/>
      <c r="E190" s="78"/>
      <c r="F190" s="78"/>
      <c r="G190" s="78"/>
      <c r="H190" s="9"/>
      <c r="I190" s="31"/>
    </row>
    <row r="191" spans="2:9">
      <c r="B191" s="30"/>
      <c r="C191" s="10"/>
      <c r="D191" s="9"/>
      <c r="E191" s="9"/>
      <c r="F191" s="9"/>
      <c r="G191" s="9"/>
      <c r="H191" s="9"/>
      <c r="I191" s="31"/>
    </row>
    <row r="192" spans="2:9">
      <c r="B192" s="30"/>
      <c r="C192" s="10"/>
      <c r="D192" s="9"/>
      <c r="E192" s="9"/>
      <c r="F192" s="9"/>
      <c r="G192" s="9"/>
      <c r="H192" s="9"/>
      <c r="I192" s="31"/>
    </row>
    <row r="193" spans="2:9">
      <c r="B193" s="30"/>
      <c r="C193" s="10"/>
      <c r="D193" s="9"/>
      <c r="E193" s="9"/>
      <c r="F193" s="9"/>
      <c r="G193" s="9"/>
      <c r="H193" s="9"/>
      <c r="I193" s="31"/>
    </row>
    <row r="194" spans="2:9">
      <c r="B194" s="33"/>
      <c r="C194" s="34"/>
      <c r="D194" s="35"/>
      <c r="E194" s="35"/>
      <c r="F194" s="35"/>
      <c r="G194" s="35"/>
      <c r="H194" s="35"/>
      <c r="I194" s="36"/>
    </row>
  </sheetData>
  <mergeCells count="79">
    <mergeCell ref="D183:E183"/>
    <mergeCell ref="D185:E185"/>
    <mergeCell ref="D188:G190"/>
    <mergeCell ref="D152:E152"/>
    <mergeCell ref="D178:E178"/>
    <mergeCell ref="D176:E176"/>
    <mergeCell ref="D12:E12"/>
    <mergeCell ref="D101:E101"/>
    <mergeCell ref="D103:E103"/>
    <mergeCell ref="D105:E105"/>
    <mergeCell ref="D53:E53"/>
    <mergeCell ref="D55:E55"/>
    <mergeCell ref="D57:E58"/>
    <mergeCell ref="D60:E61"/>
    <mergeCell ref="D63:E63"/>
    <mergeCell ref="D65:E65"/>
    <mergeCell ref="D40:E40"/>
    <mergeCell ref="D42:E42"/>
    <mergeCell ref="D44:E44"/>
    <mergeCell ref="D47:E47"/>
    <mergeCell ref="D49:E49"/>
    <mergeCell ref="D16:E16"/>
    <mergeCell ref="D14:E14"/>
    <mergeCell ref="D8:E8"/>
    <mergeCell ref="D10:E10"/>
    <mergeCell ref="D107:E107"/>
    <mergeCell ref="D85:E85"/>
    <mergeCell ref="D70:F70"/>
    <mergeCell ref="D91:E91"/>
    <mergeCell ref="D93:E93"/>
    <mergeCell ref="D95:E95"/>
    <mergeCell ref="D74:E74"/>
    <mergeCell ref="D76:E76"/>
    <mergeCell ref="D78:E78"/>
    <mergeCell ref="D80:E81"/>
    <mergeCell ref="D83:E83"/>
    <mergeCell ref="D97:E97"/>
    <mergeCell ref="D28:E28"/>
    <mergeCell ref="D26:E26"/>
    <mergeCell ref="D24:E24"/>
    <mergeCell ref="D22:E22"/>
    <mergeCell ref="D20:E20"/>
    <mergeCell ref="D150:E150"/>
    <mergeCell ref="D119:E119"/>
    <mergeCell ref="D136:E136"/>
    <mergeCell ref="D117:E117"/>
    <mergeCell ref="D128:E128"/>
    <mergeCell ref="D130:E130"/>
    <mergeCell ref="D132:E132"/>
    <mergeCell ref="D142:E142"/>
    <mergeCell ref="D144:E144"/>
    <mergeCell ref="D123:E123"/>
    <mergeCell ref="F45:F46"/>
    <mergeCell ref="D140:E140"/>
    <mergeCell ref="D35:E35"/>
    <mergeCell ref="D32:E33"/>
    <mergeCell ref="D51:E51"/>
    <mergeCell ref="D109:E109"/>
    <mergeCell ref="D111:E111"/>
    <mergeCell ref="D115:E115"/>
    <mergeCell ref="F120:F121"/>
    <mergeCell ref="F124:F125"/>
    <mergeCell ref="F133:F134"/>
    <mergeCell ref="C3:H3"/>
    <mergeCell ref="C4:H4"/>
    <mergeCell ref="F171:F172"/>
    <mergeCell ref="D170:E170"/>
    <mergeCell ref="D174:E174"/>
    <mergeCell ref="D168:E168"/>
    <mergeCell ref="D156:E156"/>
    <mergeCell ref="D160:E160"/>
    <mergeCell ref="D162:E162"/>
    <mergeCell ref="D164:E164"/>
    <mergeCell ref="D158:E158"/>
    <mergeCell ref="F147:F148"/>
    <mergeCell ref="D146:E146"/>
    <mergeCell ref="H30:H31"/>
    <mergeCell ref="F29:F30"/>
    <mergeCell ref="D37:F37"/>
  </mergeCells>
  <dataValidations count="13">
    <dataValidation type="list" allowBlank="1" showInputMessage="1" showErrorMessage="1" sqref="H8:H9" xr:uid="{8A108DF6-2199-D442-AC9A-1D19E7F9BB42}">
      <formula1>INDIRECT($F$8)</formula1>
    </dataValidation>
    <dataValidation type="list" allowBlank="1" showInputMessage="1" showErrorMessage="1" sqref="F14 F16" xr:uid="{8885F7C9-E332-D145-8B22-900952CCF12D}">
      <formula1>INDIRECT($F$10)</formula1>
    </dataValidation>
    <dataValidation type="list" allowBlank="1" showInputMessage="1" showErrorMessage="1" sqref="H20" xr:uid="{CA6296FB-CDA2-7B48-B14B-60CBD1F285D7}">
      <formula1>INDIRECT($F$20)</formula1>
    </dataValidation>
    <dataValidation type="list" allowBlank="1" showInputMessage="1" showErrorMessage="1" sqref="F32" xr:uid="{0A346740-6ED8-5E43-815A-E9EC28D5D8D0}">
      <formula1>INDIRECT($F$26)</formula1>
    </dataValidation>
    <dataValidation type="list" allowBlank="1" showInputMessage="1" showErrorMessage="1" sqref="F49 F51 F55 F53" xr:uid="{0645D0D3-CEA0-B143-BE96-965550BC2561}">
      <formula1>INDIRECT($F$42)</formula1>
    </dataValidation>
    <dataValidation type="list" allowBlank="1" showInputMessage="1" showErrorMessage="1" sqref="F63 F65" xr:uid="{4713888E-2929-9147-9A30-F46C445CF9B3}">
      <formula1>INDIRECT($F$57)</formula1>
    </dataValidation>
    <dataValidation type="list" allowBlank="1" showInputMessage="1" showErrorMessage="1" sqref="F85 F83" xr:uid="{810084DF-F191-6740-A039-F53C6C5DCB39}">
      <formula1>INDIRECT($F$78)</formula1>
    </dataValidation>
    <dataValidation type="list" allowBlank="1" showInputMessage="1" showErrorMessage="1" sqref="F95 F97" xr:uid="{0EB49C78-5D3C-D348-B84A-0F1F517BD76D}">
      <formula1>INDIRECT($F$91)</formula1>
    </dataValidation>
    <dataValidation type="list" allowBlank="1" showInputMessage="1" showErrorMessage="1" sqref="F103 F105" xr:uid="{3BC3811F-E5D9-5E41-A3E7-08B0A8916015}">
      <formula1>INDIRECT($F$101)</formula1>
    </dataValidation>
    <dataValidation type="list" allowBlank="1" showInputMessage="1" showErrorMessage="1" sqref="F136" xr:uid="{87E8FF0C-B362-3149-85E7-1544D8C63C0B}">
      <formula1>INDIRECT($F$130)</formula1>
    </dataValidation>
    <dataValidation type="list" allowBlank="1" showInputMessage="1" showErrorMessage="1" sqref="F142" xr:uid="{F919D922-2C6D-AC4E-AC9D-0FEC812F1C7C}">
      <formula1>INDIRECT($F$140)</formula1>
    </dataValidation>
    <dataValidation type="list" allowBlank="1" showInputMessage="1" showErrorMessage="1" sqref="F160 F164 F162" xr:uid="{F7A6F69B-505C-D743-84AD-BF696FF1AF64}">
      <formula1>INDIRECT($F$156)</formula1>
    </dataValidation>
    <dataValidation type="list" allowBlank="1" showInputMessage="1" showErrorMessage="1" sqref="F178" xr:uid="{4E371946-C2FB-634C-8CD1-B8D21FC520A5}">
      <formula1>INDIRECT($F$176)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021716BE-7697-E84E-8DB8-215BAE49AF21}">
          <x14:formula1>
            <xm:f>Variables!$C$5:$C$6</xm:f>
          </x14:formula1>
          <xm:sqref>F8</xm:sqref>
        </x14:dataValidation>
        <x14:dataValidation type="list" allowBlank="1" showInputMessage="1" showErrorMessage="1" xr:uid="{E76CC46B-B896-F648-B095-50DC4B16BD83}">
          <x14:formula1>
            <xm:f>Variables!$C$11:$C$12</xm:f>
          </x14:formula1>
          <xm:sqref>F10</xm:sqref>
        </x14:dataValidation>
        <x14:dataValidation type="list" allowBlank="1" showInputMessage="1" showErrorMessage="1" xr:uid="{C00D22C1-CF3F-4F4A-ACA0-CA84ED89B8B7}">
          <x14:formula1>
            <xm:f>Variables!$C$16:$C$17</xm:f>
          </x14:formula1>
          <xm:sqref>F20</xm:sqref>
        </x14:dataValidation>
        <x14:dataValidation type="list" allowBlank="1" showInputMessage="1" showErrorMessage="1" xr:uid="{03A3FF95-87FC-AD45-BE65-79E446D572A4}">
          <x14:formula1>
            <xm:f>Variables!$C$31:$C$32</xm:f>
          </x14:formula1>
          <xm:sqref>F24</xm:sqref>
        </x14:dataValidation>
        <x14:dataValidation type="list" allowBlank="1" showInputMessage="1" showErrorMessage="1" xr:uid="{10463B24-ED9E-8144-B151-CCB71F6624BB}">
          <x14:formula1>
            <xm:f>Variables!$C$36:$C$37</xm:f>
          </x14:formula1>
          <xm:sqref>F26</xm:sqref>
        </x14:dataValidation>
        <x14:dataValidation type="list" allowBlank="1" showInputMessage="1" showErrorMessage="1" xr:uid="{31032AF0-E03F-6748-A3CD-0FB312CB5F6E}">
          <x14:formula1>
            <xm:f>Variables!$C$41:$C$42</xm:f>
          </x14:formula1>
          <xm:sqref>F35</xm:sqref>
        </x14:dataValidation>
        <x14:dataValidation type="list" allowBlank="1" showInputMessage="1" showErrorMessage="1" xr:uid="{7D69803E-B8B6-6047-8500-E921BDA6AE39}">
          <x14:formula1>
            <xm:f>Variables!$C$47:$C$48</xm:f>
          </x14:formula1>
          <xm:sqref>F40</xm:sqref>
        </x14:dataValidation>
        <x14:dataValidation type="list" allowBlank="1" showInputMessage="1" showErrorMessage="1" xr:uid="{530895A2-A5ED-DE4A-875F-5335C5F05565}">
          <x14:formula1>
            <xm:f>Variables!$C$52:$C$53</xm:f>
          </x14:formula1>
          <xm:sqref>F42</xm:sqref>
        </x14:dataValidation>
        <x14:dataValidation type="list" allowBlank="1" showInputMessage="1" showErrorMessage="1" xr:uid="{FF516AA4-F42A-BC41-AFC9-81414265A1E3}">
          <x14:formula1>
            <xm:f>Variables!$C$57:$C$58</xm:f>
          </x14:formula1>
          <xm:sqref>F57</xm:sqref>
        </x14:dataValidation>
        <x14:dataValidation type="list" allowBlank="1" showInputMessage="1" showErrorMessage="1" xr:uid="{678C44BD-1F92-0748-A02A-19F14223BA9C}">
          <x14:formula1>
            <xm:f>Variables!$C$69:$C$70</xm:f>
          </x14:formula1>
          <xm:sqref>F78</xm:sqref>
        </x14:dataValidation>
        <x14:dataValidation type="list" allowBlank="1" showInputMessage="1" showErrorMessage="1" xr:uid="{E3003DC3-907A-8340-9A2C-EF48F28DBE97}">
          <x14:formula1>
            <xm:f>Variables!$C$62:$C$65</xm:f>
          </x14:formula1>
          <xm:sqref>F76</xm:sqref>
        </x14:dataValidation>
        <x14:dataValidation type="list" allowBlank="1" showInputMessage="1" showErrorMessage="1" xr:uid="{D73A504C-8E56-DF49-9F4B-58DE18D6C663}">
          <x14:formula1>
            <xm:f>Variables!$J$5:$J$6</xm:f>
          </x14:formula1>
          <xm:sqref>F74 F111 F152 F174 F183 F185</xm:sqref>
        </x14:dataValidation>
        <x14:dataValidation type="list" allowBlank="1" showInputMessage="1" showErrorMessage="1" xr:uid="{E8C5C0C5-E27C-7146-B7B7-6D532AD79A39}">
          <x14:formula1>
            <xm:f>Variables!$C$74:$C$75</xm:f>
          </x14:formula1>
          <xm:sqref>F91</xm:sqref>
        </x14:dataValidation>
        <x14:dataValidation type="list" allowBlank="1" showInputMessage="1" showErrorMessage="1" xr:uid="{A5847200-F0D4-724A-8CCF-EBEB3DB9682C}">
          <x14:formula1>
            <xm:f>Variables!$C$79:$C$80</xm:f>
          </x14:formula1>
          <xm:sqref>F101</xm:sqref>
        </x14:dataValidation>
        <x14:dataValidation type="list" allowBlank="1" showInputMessage="1" showErrorMessage="1" xr:uid="{10D3D3D3-7A97-274A-8E9D-6F87C65CF970}">
          <x14:formula1>
            <xm:f>Variables!$C$84:$C$86</xm:f>
          </x14:formula1>
          <xm:sqref>F109</xm:sqref>
        </x14:dataValidation>
        <x14:dataValidation type="list" allowBlank="1" showInputMessage="1" showErrorMessage="1" xr:uid="{DAE98556-E820-2C47-8913-F8AA3CA29BB8}">
          <x14:formula1>
            <xm:f>Variables!$C$90:$C$91</xm:f>
          </x14:formula1>
          <xm:sqref>F115:F116</xm:sqref>
        </x14:dataValidation>
        <x14:dataValidation type="list" allowBlank="1" showInputMessage="1" showErrorMessage="1" xr:uid="{14CA2F7F-D7DF-A74D-8487-2E2C4A2F8C7E}">
          <x14:formula1>
            <xm:f>Variables!$C$95:$C$97</xm:f>
          </x14:formula1>
          <xm:sqref>F130</xm:sqref>
        </x14:dataValidation>
        <x14:dataValidation type="list" allowBlank="1" showInputMessage="1" showErrorMessage="1" xr:uid="{7E0DEA32-2997-AD46-BB75-394C5370C7CB}">
          <x14:formula1>
            <xm:f>Variables!$C$101:$C$102</xm:f>
          </x14:formula1>
          <xm:sqref>F140</xm:sqref>
        </x14:dataValidation>
        <x14:dataValidation type="list" allowBlank="1" showInputMessage="1" showErrorMessage="1" xr:uid="{4099895B-28F0-A846-9808-F94C376B15A7}">
          <x14:formula1>
            <xm:f>Variables!$C$106:$C$111</xm:f>
          </x14:formula1>
          <xm:sqref>F150</xm:sqref>
        </x14:dataValidation>
        <x14:dataValidation type="list" allowBlank="1" showInputMessage="1" showErrorMessage="1" xr:uid="{A9FADA60-3003-CA45-8531-71A01D5A2499}">
          <x14:formula1>
            <xm:f>Variables!$C$115:$C$116</xm:f>
          </x14:formula1>
          <xm:sqref>F156</xm:sqref>
        </x14:dataValidation>
        <x14:dataValidation type="list" allowBlank="1" showInputMessage="1" showErrorMessage="1" xr:uid="{64CDBDB0-3ACC-F84B-8844-3B967CBC1EC0}">
          <x14:formula1>
            <xm:f>Variables!$C$120:$C$121</xm:f>
          </x14:formula1>
          <xm:sqref>F176</xm:sqref>
        </x14:dataValidation>
        <x14:dataValidation type="list" allowBlank="1" showInputMessage="1" showErrorMessage="1" xr:uid="{5566E13C-9C9B-4346-9BFE-034490138C2E}">
          <x14:formula1>
            <xm:f>Variables!$C$26:$C$27</xm:f>
          </x14:formula1>
          <xm:sqref>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5C111-B6D3-BA4D-9105-B115C919725C}">
  <dimension ref="B3:R52"/>
  <sheetViews>
    <sheetView zoomScale="75" workbookViewId="0">
      <selection activeCell="A11" sqref="A11"/>
    </sheetView>
  </sheetViews>
  <sheetFormatPr baseColWidth="10" defaultRowHeight="16"/>
  <cols>
    <col min="1" max="16384" width="10.83203125" style="114"/>
  </cols>
  <sheetData>
    <row r="3" spans="2:18" ht="17" thickBot="1"/>
    <row r="4" spans="2:18">
      <c r="B4" s="120" t="s">
        <v>170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2"/>
    </row>
    <row r="5" spans="2:18">
      <c r="B5" s="123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24"/>
    </row>
    <row r="6" spans="2:18">
      <c r="B6" s="12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126"/>
    </row>
    <row r="7" spans="2:18">
      <c r="B7" s="125"/>
      <c r="C7" s="110" t="s">
        <v>130</v>
      </c>
      <c r="D7" s="110"/>
      <c r="E7" s="110"/>
      <c r="F7" s="110" t="s">
        <v>131</v>
      </c>
      <c r="G7" s="110"/>
      <c r="H7" s="110"/>
      <c r="I7" s="110" t="s">
        <v>132</v>
      </c>
      <c r="J7" s="110"/>
      <c r="K7" s="110"/>
      <c r="L7" s="110" t="s">
        <v>133</v>
      </c>
      <c r="M7" s="110"/>
      <c r="N7" s="110"/>
      <c r="O7" s="110" t="s">
        <v>134</v>
      </c>
      <c r="P7" s="110"/>
      <c r="Q7" s="110"/>
      <c r="R7" s="126"/>
    </row>
    <row r="8" spans="2:18" ht="17" thickBot="1">
      <c r="B8" s="12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126"/>
    </row>
    <row r="9" spans="2:18" ht="17" thickBot="1">
      <c r="B9" s="125"/>
      <c r="C9" s="101" t="str">
        <f>IF(Encuesta!F8="NO_COMUNIDADES","NO",IF(Encuesta!F8=0,"NO",IF(Encuesta!H8=0,"NO",IF(Encuesta!H8="zona de reserva campesina","NO","SI"))))</f>
        <v>NO</v>
      </c>
      <c r="D9" s="102"/>
      <c r="E9" s="103"/>
      <c r="F9" s="101" t="str">
        <f>IF(Encuesta!F8=0,"NO",IF(Encuesta!F8="NO_COMUNIDADES","NO",IF(Encuesta!H8=0,"NO",IF(Encuesta!H8="Zona de reserva campesina","SI","NO"))))</f>
        <v>NO</v>
      </c>
      <c r="G9" s="102"/>
      <c r="H9" s="103"/>
      <c r="I9" s="101" t="str">
        <f>IF(Encuesta!F8=0,"NO",IF(Encuesta!F8="NO_COMUNIDADES","NO",IF(Encuesta!F10=0,"NO",IF(Encuesta!F10="SI_ADJUDICACION","NO",IF(Encuesta!F32=0,"NO",IF(Encuesta!F32="NO APLICA","NO",IF(Encuesta!F32="NO","NO","SI")))))))</f>
        <v>NO</v>
      </c>
      <c r="J9" s="102"/>
      <c r="K9" s="103"/>
      <c r="L9" s="101" t="str">
        <f>IF(Encuesta!F8=0,"NO",IF(Encuesta!F8="NO_COMUNIDADES","NO",IF(Encuesta!F10=0,"NO",IF(Encuesta!F10="NO_ADJUDICACION","NO",IF(Encuesta!F14=0,"NO",IF(Encuesta!F14="SI","NO",IF(Encuesta!F14="NO APLICA","NO",IF(Encuesta!F32=0,"NO",IF(Encuesta!F32="NO APLICA","NO",IF(Encuesta!F32="NO","NO","SI"))))))))))</f>
        <v>NO</v>
      </c>
      <c r="M9" s="102"/>
      <c r="N9" s="103"/>
      <c r="O9" s="101" t="str">
        <f>IF(Encuesta!F8=0,"NO",IF(Encuesta!F8="NO_COMUNIDADES","NO",IF(Encuesta!F10=0,"NO",IF(Encuesta!F10="NO_ADJUDICACION","NO",IF(Encuesta!F16=0,"NO",IF(Encuesta!F16="NO APLICA","NO",IF(Encuesta!F16="NO","NO","SI")))))))</f>
        <v>NO</v>
      </c>
      <c r="P9" s="102"/>
      <c r="Q9" s="103"/>
      <c r="R9" s="126"/>
    </row>
    <row r="10" spans="2:18">
      <c r="B10" s="12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126"/>
    </row>
    <row r="11" spans="2:18">
      <c r="B11" s="125"/>
      <c r="C11" s="110" t="s">
        <v>135</v>
      </c>
      <c r="D11" s="110"/>
      <c r="E11" s="110"/>
      <c r="F11" s="110" t="s">
        <v>136</v>
      </c>
      <c r="G11" s="110"/>
      <c r="H11" s="110"/>
      <c r="I11" s="110" t="s">
        <v>137</v>
      </c>
      <c r="J11" s="110"/>
      <c r="K11" s="110"/>
      <c r="L11" s="111" t="s">
        <v>138</v>
      </c>
      <c r="M11" s="111"/>
      <c r="N11" s="111"/>
      <c r="O11" s="111" t="s">
        <v>139</v>
      </c>
      <c r="P11" s="111"/>
      <c r="Q11" s="111"/>
      <c r="R11" s="126"/>
    </row>
    <row r="12" spans="2:18" ht="17" thickBot="1">
      <c r="B12" s="125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126"/>
    </row>
    <row r="13" spans="2:18" ht="17" thickBot="1">
      <c r="B13" s="125"/>
      <c r="C13" s="101" t="str">
        <f>IF(Encuesta!F20=0,"NO",IF(Encuesta!F20="NO_AREA_PROTEGIDA","NO",IF(Encuesta!H20="NO APLICA","NO",IF(Encuesta!H20=0,"NO",IF(Encuesta!H20="Reserva Natural de la Sociedad Civil","NO","SI")))))</f>
        <v>NO</v>
      </c>
      <c r="D13" s="102"/>
      <c r="E13" s="103"/>
      <c r="F13" s="101" t="str">
        <f>IF(Encuesta!F20=0,"NO",IF(Encuesta!F20="NO_AREA_PROTEGIDA","NO",IF(Encuesta!H20="NO APLICA","NO",IF(Encuesta!H20=0,"NO",IF(Encuesta!H20="Reserva Natural de la Sociedad Civil","SI","NO")))))</f>
        <v>NO</v>
      </c>
      <c r="G13" s="102"/>
      <c r="H13" s="103"/>
      <c r="I13" s="101" t="str">
        <f>IF(Encuesta!F20=0,"NO",IF(Encuesta!F20="NO_AREA_PROTEGIDA","NO",IF(Encuesta!F22=0,"NO",IF(Encuesta!F22="SI","NO","SI"))))</f>
        <v>NO</v>
      </c>
      <c r="J13" s="102"/>
      <c r="K13" s="103"/>
      <c r="L13" s="101" t="str">
        <f>IF(Encuesta!F26=0,"NO",IF(Encuesta!F26="SI_FOLIO_MATRICULA","NO","SI"))</f>
        <v>NO</v>
      </c>
      <c r="M13" s="102"/>
      <c r="N13" s="103"/>
      <c r="O13" s="101" t="str">
        <f>IF(Encuesta!F26=0,"NO",IF(Encuesta!F26="SI_FOLIO_MATRICULA","NO",IF(Encuesta!F32=0,"NO",IF(Encuesta!F32="NO APLICA","NO",IF(Encuesta!F32="NO","NO","SI")))))</f>
        <v>NO</v>
      </c>
      <c r="P13" s="102"/>
      <c r="Q13" s="103"/>
      <c r="R13" s="126"/>
    </row>
    <row r="14" spans="2:18">
      <c r="B14" s="125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126"/>
    </row>
    <row r="15" spans="2:18">
      <c r="B15" s="125"/>
      <c r="C15" s="111" t="s">
        <v>140</v>
      </c>
      <c r="D15" s="111"/>
      <c r="E15" s="111"/>
      <c r="F15" s="111" t="s">
        <v>141</v>
      </c>
      <c r="G15" s="111"/>
      <c r="H15" s="111"/>
      <c r="I15" s="111" t="s">
        <v>142</v>
      </c>
      <c r="J15" s="111"/>
      <c r="K15" s="111"/>
      <c r="L15" s="111" t="s">
        <v>143</v>
      </c>
      <c r="M15" s="111"/>
      <c r="N15" s="111"/>
      <c r="O15" s="111" t="s">
        <v>144</v>
      </c>
      <c r="P15" s="111"/>
      <c r="Q15" s="111"/>
      <c r="R15" s="126"/>
    </row>
    <row r="16" spans="2:18" ht="17" thickBot="1">
      <c r="B16" s="125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126"/>
    </row>
    <row r="17" spans="2:18" ht="17" thickBot="1">
      <c r="B17" s="125"/>
      <c r="C17" s="101" t="str">
        <f>IF(Encuesta!F26=0,"NO",IF(Encuesta!F26="SI_FOLIO_MATRICULA","NO",IF(Encuesta!F35=0,"NO",IF(Encuesta!F35="PRIVADA","NO",IF(Encuesta!F40=0,"NO",IF(Encuesta!F40="USO PÚBLICO","NO",IF(Encuesta!F42=0,"NO",IF(Encuesta!F42="NO_TITULO_PROPIEDAD","SI","NO"))))))))</f>
        <v>NO</v>
      </c>
      <c r="D17" s="102"/>
      <c r="E17" s="103"/>
      <c r="F17" s="101" t="str">
        <f>IF(Encuesta!F53=0,"NO",IF(Encuesta!F53="NO APLICA","NO",IF(Encuesta!F53="SI","SI","NO")))</f>
        <v>NO</v>
      </c>
      <c r="G17" s="102"/>
      <c r="H17" s="103"/>
      <c r="I17" s="101" t="str">
        <f>IF(Encuesta!F24=0,"NO",IF(Encuesta!F24="URBANO","NO",IF(Encuesta!F26=0,"NO",IF(Encuesta!F26="SI_FOLIO_MATRICULA","NO",IF(Encuesta!F55=0,"NO",IF(Encuesta!F55="SI","SI","NO"))))))</f>
        <v>NO</v>
      </c>
      <c r="J17" s="102"/>
      <c r="K17" s="103"/>
      <c r="L17" s="101" t="str">
        <f>IF(Encuesta!F49=0,"NO",IF(Encuesta!F49="NO","NO",IF(Encuesta!F35="PUBLICA","SI","NO")))</f>
        <v>NO</v>
      </c>
      <c r="M17" s="102"/>
      <c r="N17" s="103"/>
      <c r="O17" s="101" t="str">
        <f>IF(Encuesta!F74=0,"NO",IF(Encuesta!F74="NO","NO",IF(Encuesta!F35=0,"NO",IF(Encuesta!F35="PRIVADA","SI","NO"))))</f>
        <v>NO</v>
      </c>
      <c r="P17" s="102"/>
      <c r="Q17" s="103"/>
      <c r="R17" s="126"/>
    </row>
    <row r="18" spans="2:18">
      <c r="B18" s="125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126"/>
    </row>
    <row r="19" spans="2:18">
      <c r="B19" s="125"/>
      <c r="C19" s="111" t="s">
        <v>145</v>
      </c>
      <c r="D19" s="111"/>
      <c r="E19" s="111"/>
      <c r="F19" s="111" t="s">
        <v>146</v>
      </c>
      <c r="G19" s="111"/>
      <c r="H19" s="111"/>
      <c r="I19" s="111" t="s">
        <v>147</v>
      </c>
      <c r="J19" s="111"/>
      <c r="K19" s="111"/>
      <c r="L19" s="111" t="s">
        <v>148</v>
      </c>
      <c r="M19" s="111"/>
      <c r="N19" s="111"/>
      <c r="O19" s="111" t="s">
        <v>149</v>
      </c>
      <c r="P19" s="111"/>
      <c r="Q19" s="111"/>
      <c r="R19" s="126"/>
    </row>
    <row r="20" spans="2:18" ht="17" thickBot="1">
      <c r="B20" s="125"/>
      <c r="C20" s="104" t="s">
        <v>127</v>
      </c>
      <c r="D20" s="104"/>
      <c r="E20" s="69" t="s">
        <v>128</v>
      </c>
      <c r="F20" s="70"/>
      <c r="G20" s="70"/>
      <c r="H20" s="70"/>
      <c r="I20" s="70"/>
      <c r="J20" s="70"/>
      <c r="K20" s="70"/>
      <c r="L20" s="70"/>
      <c r="M20" s="70"/>
      <c r="N20" s="70"/>
      <c r="O20" s="69" t="s">
        <v>127</v>
      </c>
      <c r="P20" s="69" t="s">
        <v>128</v>
      </c>
      <c r="Q20" s="69" t="s">
        <v>129</v>
      </c>
      <c r="R20" s="126"/>
    </row>
    <row r="21" spans="2:18" ht="17" thickBot="1">
      <c r="B21" s="125"/>
      <c r="C21" s="101" t="str">
        <f>IF(Encuesta!F51=0,"NO",IF(Encuesta!F51="SI","SI","NO"))</f>
        <v>NO</v>
      </c>
      <c r="D21" s="103"/>
      <c r="E21" s="105" t="str">
        <f>IF(Encuesta!F74=0,"NO",IF(Encuesta!F74="SI","SI","NO"))</f>
        <v>NO</v>
      </c>
      <c r="F21" s="101" t="str">
        <f>IF(Encuesta!F35="PRIVADA","NO",IF(Encuesta!F35=0,"NO",IF(Encuesta!F57=0,"NO",IF(Encuesta!F57="NO_OCUPANTE_POSEEDOR_PUBLICA","NO","SI"))))</f>
        <v>NO</v>
      </c>
      <c r="G21" s="102"/>
      <c r="H21" s="103"/>
      <c r="I21" s="101" t="str">
        <f>IF(Encuesta!F78=0,"NO",IF(Encuesta!F78="NO_OCUPANTE_POSEEDOR_PRIVADA","NO",IF(Encuesta!F35=0,"NO",IF(Encuesta!F35="PRIVADA","SI","NO"))))</f>
        <v>NO</v>
      </c>
      <c r="J21" s="102"/>
      <c r="K21" s="103"/>
      <c r="L21" s="101" t="str">
        <f>IF(Encuesta!F91=0,"NO",IF(Encuesta!F91="SI_TERCEROS","SI","NO"))</f>
        <v>NO</v>
      </c>
      <c r="M21" s="102"/>
      <c r="N21" s="103"/>
      <c r="O21" s="106" t="str">
        <f>IF(Encuesta!F35=0,"NO",IF(Encuesta!F35="PRIVADA","NO",IF(Encuesta!F57=0,"NO",IF(Encuesta!F57="NO_OCUPANTE_POSEEDOR_PUBLICA","NO",IF(Encuesta!F63=0,"NO",IF(Encuesta!F63="NO","NO",IF(Encuesta!F65=0,"NO",IF(Encuesta!F65="SI","SI","NO"))))))))</f>
        <v>NO</v>
      </c>
      <c r="P21" s="106" t="str">
        <f>IF(Encuesta!F35=0,"NO",IF(Encuesta!F35="PUBLICA","NO",IF(Encuesta!F78=0,"NO",IF(Encuesta!F78="NO_OCUPANTE_POSEEDOR_PUBLICA","NO",IF(Encuesta!F83=0,"NO",IF(Encuesta!F83="NO","NO",IF(Encuesta!F85="SI","SI","NO")))))))</f>
        <v>NO</v>
      </c>
      <c r="Q21" s="106" t="str">
        <f>IF(Encuesta!F91=0,"NO",IF(Encuesta!F91="NO_OCUPADA_TERCEROS","NO",IF(Encuesta!F95=0,"NO",IF(Encuesta!F95="NO","NO",IF(Encuesta!F97="SI","SI","NO")))))</f>
        <v>NO</v>
      </c>
      <c r="R21" s="126"/>
    </row>
    <row r="22" spans="2:18">
      <c r="B22" s="125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126"/>
    </row>
    <row r="23" spans="2:18">
      <c r="B23" s="125"/>
      <c r="C23" s="111" t="s">
        <v>150</v>
      </c>
      <c r="D23" s="111"/>
      <c r="E23" s="111"/>
      <c r="F23" s="112" t="s">
        <v>151</v>
      </c>
      <c r="G23" s="112"/>
      <c r="H23" s="112"/>
      <c r="I23" s="112" t="s">
        <v>152</v>
      </c>
      <c r="J23" s="112"/>
      <c r="K23" s="112"/>
      <c r="L23" s="112" t="s">
        <v>153</v>
      </c>
      <c r="M23" s="112"/>
      <c r="N23" s="112"/>
      <c r="O23" s="112" t="s">
        <v>154</v>
      </c>
      <c r="P23" s="112"/>
      <c r="Q23" s="112"/>
      <c r="R23" s="126"/>
    </row>
    <row r="24" spans="2:18" ht="17" thickBot="1">
      <c r="B24" s="125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126"/>
    </row>
    <row r="25" spans="2:18" ht="17" thickBot="1">
      <c r="B25" s="125"/>
      <c r="C25" s="101" t="str">
        <f>IF(Encuesta!F35=0,"NO",IF(Encuesta!F35="PUBLICA","NO",IF(Encuesta!F76=0,"NO",IF(Encuesta!F76="Ninguna de las anteriores","NO","SI"))))</f>
        <v>NO</v>
      </c>
      <c r="D25" s="102"/>
      <c r="E25" s="103"/>
      <c r="F25" s="101" t="str">
        <f>IF(Encuesta!F101=0,"NO",IF(Encuesta!F101="NO_BIC","NO",IF(Encuesta!F103=0,"NO",IF(Encuesta!F103="SI","NO",IF(Encuesta!F105=0,"NO",IF(Encuesta!F105="NO","NO",IF(Encuesta!F109=0,"NO",IF(Encuesta!F109="BIC Nacional","SI","NO"))))))))</f>
        <v>NO</v>
      </c>
      <c r="G25" s="102"/>
      <c r="H25" s="103"/>
      <c r="I25" s="101" t="str">
        <f>IF(Encuesta!F101=0,"NO",IF(Encuesta!F101="NO_BIC","NO",IF(Encuesta!F105=0,"NO",IF(Encuesta!F105="NO","NO",IF(Encuesta!F109=0,"NO",IF(Encuesta!F109="BIC Municipal","NO",IF(Encuesta!F109="BIC Distrital","NO",IF(Encuesta!F111="NO","SI","NO"))))))))</f>
        <v>NO</v>
      </c>
      <c r="J25" s="102"/>
      <c r="K25" s="103"/>
      <c r="L25" s="101" t="str">
        <f>IF(Encuesta!F101=0,"NO",IF(Encuesta!F105="SI_BIC","SI","NO"))</f>
        <v>NO</v>
      </c>
      <c r="M25" s="102"/>
      <c r="N25" s="103"/>
      <c r="O25" s="101" t="str">
        <f>IF(Encuesta!F115=0,"NO",IF(Encuesta!F115="NO_CATASTRAL","SI","NO"))</f>
        <v>NO</v>
      </c>
      <c r="P25" s="102"/>
      <c r="Q25" s="103"/>
      <c r="R25" s="126"/>
    </row>
    <row r="26" spans="2:18">
      <c r="B26" s="125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126"/>
    </row>
    <row r="27" spans="2:18">
      <c r="B27" s="125"/>
      <c r="C27" s="112" t="s">
        <v>155</v>
      </c>
      <c r="D27" s="112"/>
      <c r="E27" s="112"/>
      <c r="F27" s="112" t="s">
        <v>156</v>
      </c>
      <c r="G27" s="112"/>
      <c r="H27" s="112"/>
      <c r="I27" s="112" t="s">
        <v>157</v>
      </c>
      <c r="J27" s="112"/>
      <c r="K27" s="112"/>
      <c r="L27" s="112" t="s">
        <v>158</v>
      </c>
      <c r="M27" s="112"/>
      <c r="N27" s="112"/>
      <c r="O27" s="112" t="s">
        <v>159</v>
      </c>
      <c r="P27" s="112"/>
      <c r="Q27" s="112"/>
      <c r="R27" s="126"/>
    </row>
    <row r="28" spans="2:18" ht="17" thickBot="1">
      <c r="B28" s="125"/>
      <c r="C28" s="104" t="s">
        <v>127</v>
      </c>
      <c r="D28" s="104"/>
      <c r="E28" s="69" t="s">
        <v>128</v>
      </c>
      <c r="F28" s="104" t="s">
        <v>127</v>
      </c>
      <c r="G28" s="104"/>
      <c r="H28" s="69" t="s">
        <v>128</v>
      </c>
      <c r="I28" s="70"/>
      <c r="J28" s="70"/>
      <c r="K28" s="70"/>
      <c r="L28" s="70"/>
      <c r="M28" s="70"/>
      <c r="N28" s="70"/>
      <c r="O28" s="70"/>
      <c r="P28" s="70"/>
      <c r="Q28" s="70"/>
      <c r="R28" s="126"/>
    </row>
    <row r="29" spans="2:18" ht="17" thickBot="1">
      <c r="B29" s="125"/>
      <c r="C29" s="101" t="str">
        <f>IF(Encuesta!F119=0,"NO",IF(Encuesta!F146=0,"NO",IF(Encuesta!F119&lt;&gt;Encuesta!F146,"SI","NO")))</f>
        <v>NO</v>
      </c>
      <c r="D29" s="103"/>
      <c r="E29" s="105" t="str">
        <f>IF(Encuesta!F119=0,"NO",IF(Encuesta!F132=0,"NO",IF(Encuesta!F146=0,"NO",IF(Encuesta!F119=Encuesta!F132="NO",IF(Encuesta!F119=Encuesta!F146="NO",IF(Encuesta!F132=Encuesta!F146,"NO","SI"))))))</f>
        <v>NO</v>
      </c>
      <c r="F29" s="101" t="str">
        <f>IF(Encuesta!F28=0,"NO",IF(Encuesta!F44=0,"NO",IF(Encuesta!F28&lt;&gt;Encuesta!F44,"SI","NO")))</f>
        <v>NO</v>
      </c>
      <c r="G29" s="103"/>
      <c r="H29" s="105" t="str">
        <f>IF(Encuesta!F28=0,"NO",IF(Encuesta!F119=0,"NO",IF(Encuesta!F119&lt;&gt;Encuesta!F28,"SI","NO")))</f>
        <v>NO</v>
      </c>
      <c r="I29" s="101" t="str">
        <f>IF(Encuesta!F24="URBANO","NO",IF(Encuesta!F24=0,"NO",IF(Encuesta!F130="SI_CABIDA_LINDEROS","NO",IF(Encuesta!F130="NO_ES_RURAL","NO",IF(Encuesta!F130=0,"NO","SI")))))</f>
        <v>NO</v>
      </c>
      <c r="J29" s="102"/>
      <c r="K29" s="103"/>
      <c r="L29" s="101" t="str">
        <f>IF(Encuesta!F24=0,"NO",IF(Encuesta!F24="URBANO","NO",IF(Encuesta!F130=0,"NO",IF(Encuesta!F130="SI_CABIDA_LINDEROS","NO",IF(Encuesta!F130="NO_ES_RURAL","NO",IF(Encuesta!F136="NO","SI","NO"))))))</f>
        <v>NO</v>
      </c>
      <c r="M29" s="102"/>
      <c r="N29" s="103"/>
      <c r="O29" s="101" t="str">
        <f>IF(Encuesta!F24="RURAL","NO",IF(Encuesta!F24=0,"NO",IF(Encuesta!F140=0,"NO",IF(Encuesta!F140="SI_LICENCIA_URBANIZACION","NO","SI"))))</f>
        <v>NO</v>
      </c>
      <c r="P29" s="102"/>
      <c r="Q29" s="103"/>
      <c r="R29" s="126"/>
    </row>
    <row r="30" spans="2:18">
      <c r="B30" s="125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126"/>
    </row>
    <row r="31" spans="2:18">
      <c r="B31" s="125"/>
      <c r="C31" s="112" t="s">
        <v>160</v>
      </c>
      <c r="D31" s="112"/>
      <c r="E31" s="112"/>
      <c r="F31" s="112" t="s">
        <v>161</v>
      </c>
      <c r="G31" s="112"/>
      <c r="H31" s="112"/>
      <c r="I31" s="112" t="s">
        <v>162</v>
      </c>
      <c r="J31" s="112"/>
      <c r="K31" s="112"/>
      <c r="L31" s="112" t="s">
        <v>163</v>
      </c>
      <c r="M31" s="112"/>
      <c r="N31" s="112"/>
      <c r="O31" s="112" t="s">
        <v>164</v>
      </c>
      <c r="P31" s="112"/>
      <c r="Q31" s="112"/>
      <c r="R31" s="126"/>
    </row>
    <row r="32" spans="2:18" ht="17" thickBot="1">
      <c r="B32" s="125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126"/>
    </row>
    <row r="33" spans="2:18" ht="17" thickBot="1">
      <c r="B33" s="125"/>
      <c r="C33" s="101" t="str">
        <f>IF(Encuesta!F24=0,"NO",IF(Encuesta!F24="RURAL","NO",IF(Encuesta!F140=0,"NO",IF(Encuesta!F141="SI_LICENCIA_URBANIZACION","NO",IF(Encuesta!F142="NO APLICA","NO",IF(Encuesta!F142="SI","SI","NO"))))))</f>
        <v>NO</v>
      </c>
      <c r="D33" s="102"/>
      <c r="E33" s="103"/>
      <c r="F33" s="101" t="str">
        <f>IF(Encuesta!F24=0,"NO",IF(Encuesta!F24="RURAL","NO",IF(Encuesta!F140=0,"NO",IF(Encuesta!F140="NO_LICENCIA_URBANIZACION","NO",IF(Encuesta!F152="SI","SI","NO")))))</f>
        <v>NO</v>
      </c>
      <c r="G33" s="102"/>
      <c r="H33" s="103"/>
      <c r="I33" s="101" t="str">
        <f>IF(Encuesta!F24=0,"NO",IF(Encuesta!F24="RURAL","NO",IF(Encuesta!F140=0,"NO",IF(Encuesta!F140="NO_LICENCIA_URBANIZACION","NO",IF(Encuesta!F150=0,"NO",IF(Encuesta!F150="Ninguna","NO","SI"))))))</f>
        <v>NO</v>
      </c>
      <c r="J33" s="102"/>
      <c r="K33" s="103"/>
      <c r="L33" s="101" t="str">
        <f>IF(Encuesta!F24=0,"NO",IF(Encuesta!F156=0,"NO",IF(Encuesta!F156="SI_LICENCIA_CONSTRUCCION","NO","SI")))</f>
        <v>NO</v>
      </c>
      <c r="M33" s="102"/>
      <c r="N33" s="103"/>
      <c r="O33" s="101" t="str">
        <f>IF(Encuesta!F156="NO_LICENCIA_CONSTRUCCION","NO",IF(Encuesta!F156=0,"NO",IF(Encuesta!F176="NO_USO_DOTACIONAL","SI","NO")))</f>
        <v>NO</v>
      </c>
      <c r="P33" s="102"/>
      <c r="Q33" s="103"/>
      <c r="R33" s="126"/>
    </row>
    <row r="34" spans="2:18">
      <c r="B34" s="125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126"/>
    </row>
    <row r="35" spans="2:18">
      <c r="B35" s="125"/>
      <c r="C35" s="112" t="s">
        <v>165</v>
      </c>
      <c r="D35" s="112"/>
      <c r="E35" s="112"/>
      <c r="F35" s="112" t="s">
        <v>166</v>
      </c>
      <c r="G35" s="112"/>
      <c r="H35" s="112"/>
      <c r="I35" s="112" t="s">
        <v>167</v>
      </c>
      <c r="J35" s="112"/>
      <c r="K35" s="112"/>
      <c r="L35" s="112" t="s">
        <v>168</v>
      </c>
      <c r="M35" s="112"/>
      <c r="N35" s="112"/>
      <c r="O35" s="112" t="s">
        <v>169</v>
      </c>
      <c r="P35" s="112"/>
      <c r="Q35" s="112"/>
      <c r="R35" s="126"/>
    </row>
    <row r="36" spans="2:18" ht="17" thickBot="1">
      <c r="B36" s="125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126"/>
    </row>
    <row r="37" spans="2:18" ht="17" thickBot="1">
      <c r="B37" s="125"/>
      <c r="C37" s="101" t="str">
        <f>IF(Encuesta!F178=0,"NO",IF(Encuesta!F178="NO APLICA","NO",IF(Encuesta!F178="SI","NO","SI")))</f>
        <v>NO</v>
      </c>
      <c r="D37" s="102"/>
      <c r="E37" s="103"/>
      <c r="F37" s="101" t="str">
        <f>IF(Encuesta!F174="NO","SI","NO")</f>
        <v>NO</v>
      </c>
      <c r="G37" s="102"/>
      <c r="H37" s="103"/>
      <c r="I37" s="101" t="str">
        <f>IF(Encuesta!F140=0,"NO",IF(Encuesta!F140="SI_LICENCIA_URBANIZACION","NO",IF(Encuesta!F156=0,"NO",IF(Encuesta!F156="SI_LICENCIA_CONSTRUCCION","NO",IF(Encuesta!F160=0,"NO",IF(Encuesta!F160="SI","SI","NO"))))))</f>
        <v>NO</v>
      </c>
      <c r="J37" s="102"/>
      <c r="K37" s="103"/>
      <c r="L37" s="101" t="str">
        <f>IF(Encuesta!F156=0,"NO",IF(Encuesta!F156="SI_LICENCIA_CONSTRUCCION","NO",IF(Encuesta!F162="SI","SI","NO")))</f>
        <v>NO</v>
      </c>
      <c r="M37" s="102"/>
      <c r="N37" s="103"/>
      <c r="O37" s="101" t="str">
        <f>IF(Encuesta!F156=0,"NO",IF(Encuesta!F156="SI_LICENCIA_CONSTRUCCION","NO",IF(Encuesta!F164="SI","SI","NO")))</f>
        <v>NO</v>
      </c>
      <c r="P37" s="102"/>
      <c r="Q37" s="103"/>
      <c r="R37" s="126"/>
    </row>
    <row r="38" spans="2:18">
      <c r="B38" s="125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126"/>
    </row>
    <row r="39" spans="2:18">
      <c r="B39" s="125"/>
      <c r="C39" s="69"/>
      <c r="D39" s="69"/>
      <c r="E39" s="69"/>
      <c r="F39" s="69"/>
      <c r="G39" s="69"/>
      <c r="H39" s="113" t="s">
        <v>175</v>
      </c>
      <c r="I39" s="113"/>
      <c r="J39" s="113"/>
      <c r="K39" s="113" t="s">
        <v>176</v>
      </c>
      <c r="L39" s="113"/>
      <c r="M39" s="113"/>
      <c r="N39" s="69"/>
      <c r="O39" s="69"/>
      <c r="P39" s="69"/>
      <c r="Q39" s="69"/>
      <c r="R39" s="126"/>
    </row>
    <row r="40" spans="2:18" ht="17" thickBot="1">
      <c r="B40" s="125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126"/>
    </row>
    <row r="41" spans="2:18" ht="17" thickBot="1">
      <c r="B41" s="125"/>
      <c r="C41" s="69"/>
      <c r="D41" s="69"/>
      <c r="E41" s="69"/>
      <c r="F41" s="69"/>
      <c r="G41" s="127"/>
      <c r="H41" s="107" t="str">
        <f>IF(Encuesta!F183="SI","SI","NO")</f>
        <v>NO</v>
      </c>
      <c r="I41" s="108"/>
      <c r="J41" s="109"/>
      <c r="K41" s="107" t="str">
        <f>IF(Encuesta!F185="SI","SI","NO")</f>
        <v>NO</v>
      </c>
      <c r="L41" s="108"/>
      <c r="M41" s="109"/>
      <c r="N41" s="69"/>
      <c r="O41" s="69"/>
      <c r="P41" s="69"/>
      <c r="Q41" s="69"/>
      <c r="R41" s="126"/>
    </row>
    <row r="42" spans="2:18" ht="17" thickBot="1">
      <c r="B42" s="128"/>
      <c r="C42" s="129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29"/>
      <c r="O42" s="129"/>
      <c r="P42" s="129"/>
      <c r="Q42" s="129"/>
      <c r="R42" s="131"/>
    </row>
    <row r="43" spans="2:18"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</row>
    <row r="44" spans="2:18"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</row>
    <row r="45" spans="2:18">
      <c r="C45" s="116"/>
      <c r="D45" s="116"/>
      <c r="E45" s="116"/>
      <c r="F45" s="116"/>
      <c r="G45" s="116"/>
      <c r="H45" s="117"/>
      <c r="I45" s="116"/>
      <c r="J45" s="116"/>
      <c r="K45" s="116"/>
      <c r="L45" s="116"/>
      <c r="M45" s="116"/>
      <c r="N45" s="116"/>
      <c r="O45" s="115"/>
      <c r="P45" s="115"/>
    </row>
    <row r="46" spans="2:18">
      <c r="C46" s="115"/>
      <c r="D46" s="115"/>
      <c r="E46" s="115"/>
      <c r="F46" s="115"/>
      <c r="G46" s="115"/>
      <c r="H46" s="118"/>
      <c r="I46" s="118"/>
      <c r="J46" s="115"/>
      <c r="K46" s="115"/>
      <c r="L46" s="115"/>
      <c r="M46" s="115"/>
      <c r="N46" s="115"/>
      <c r="O46" s="115"/>
      <c r="P46" s="115"/>
    </row>
    <row r="47" spans="2:18">
      <c r="C47" s="115"/>
      <c r="D47" s="115"/>
      <c r="E47" s="115"/>
      <c r="F47" s="115"/>
      <c r="G47" s="115"/>
      <c r="N47" s="115"/>
      <c r="O47" s="115"/>
      <c r="P47" s="115"/>
    </row>
    <row r="48" spans="2:18">
      <c r="C48" s="116"/>
      <c r="D48" s="116"/>
      <c r="E48" s="116"/>
      <c r="F48" s="119"/>
      <c r="G48" s="116"/>
      <c r="H48" s="116"/>
      <c r="I48" s="116"/>
      <c r="J48" s="116"/>
      <c r="K48" s="116"/>
      <c r="L48" s="116"/>
      <c r="M48" s="116"/>
      <c r="N48" s="116"/>
      <c r="O48" s="115"/>
      <c r="P48" s="115"/>
    </row>
    <row r="49" spans="3:16"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</row>
    <row r="50" spans="3:16"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</row>
    <row r="51" spans="3:16"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5"/>
      <c r="N51" s="115"/>
      <c r="O51" s="115"/>
      <c r="P51" s="115"/>
    </row>
    <row r="52" spans="3:16"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</row>
  </sheetData>
  <sheetProtection algorithmName="SHA-512" hashValue="dsMPThcddziPLdePag7LITmus2pTlRfT+KXXeVlW6cnQNirMWccvBxT9GwxViQhJ+Y05r1T+YOAgqLunCG9jOA==" saltValue="ri0EYgazicssYPzOltzfoA==" spinCount="100000" sheet="1" objects="1" scenarios="1" selectLockedCells="1" selectUnlockedCells="1"/>
  <mergeCells count="87">
    <mergeCell ref="B4:R5"/>
    <mergeCell ref="L19:N19"/>
    <mergeCell ref="O19:Q19"/>
    <mergeCell ref="O7:Q7"/>
    <mergeCell ref="C11:E11"/>
    <mergeCell ref="F11:H11"/>
    <mergeCell ref="I11:K11"/>
    <mergeCell ref="L11:N11"/>
    <mergeCell ref="O11:Q11"/>
    <mergeCell ref="C9:E9"/>
    <mergeCell ref="F9:H9"/>
    <mergeCell ref="I9:K9"/>
    <mergeCell ref="L9:N9"/>
    <mergeCell ref="C7:E7"/>
    <mergeCell ref="F7:H7"/>
    <mergeCell ref="I7:K7"/>
    <mergeCell ref="L7:N7"/>
    <mergeCell ref="I23:K23"/>
    <mergeCell ref="L23:N23"/>
    <mergeCell ref="O23:Q23"/>
    <mergeCell ref="C27:E27"/>
    <mergeCell ref="F27:H27"/>
    <mergeCell ref="I27:K27"/>
    <mergeCell ref="L27:N27"/>
    <mergeCell ref="O27:Q27"/>
    <mergeCell ref="I21:K21"/>
    <mergeCell ref="L21:N21"/>
    <mergeCell ref="O9:Q9"/>
    <mergeCell ref="C13:E13"/>
    <mergeCell ref="F13:H13"/>
    <mergeCell ref="I13:K13"/>
    <mergeCell ref="L13:N13"/>
    <mergeCell ref="O31:Q31"/>
    <mergeCell ref="C35:E35"/>
    <mergeCell ref="F35:H35"/>
    <mergeCell ref="I35:K35"/>
    <mergeCell ref="L35:N35"/>
    <mergeCell ref="O35:Q35"/>
    <mergeCell ref="O13:Q13"/>
    <mergeCell ref="C15:E15"/>
    <mergeCell ref="F15:H15"/>
    <mergeCell ref="I15:K15"/>
    <mergeCell ref="L15:N15"/>
    <mergeCell ref="O15:Q15"/>
    <mergeCell ref="C19:E19"/>
    <mergeCell ref="F19:H19"/>
    <mergeCell ref="I19:K19"/>
    <mergeCell ref="C17:E17"/>
    <mergeCell ref="F17:H17"/>
    <mergeCell ref="I17:K17"/>
    <mergeCell ref="L17:N17"/>
    <mergeCell ref="O17:Q17"/>
    <mergeCell ref="I25:K25"/>
    <mergeCell ref="L25:N25"/>
    <mergeCell ref="O25:Q25"/>
    <mergeCell ref="L29:N29"/>
    <mergeCell ref="O29:Q29"/>
    <mergeCell ref="C37:E37"/>
    <mergeCell ref="F37:H37"/>
    <mergeCell ref="I37:K37"/>
    <mergeCell ref="L37:N37"/>
    <mergeCell ref="O37:Q37"/>
    <mergeCell ref="C33:E33"/>
    <mergeCell ref="F33:H33"/>
    <mergeCell ref="I33:K33"/>
    <mergeCell ref="L33:N33"/>
    <mergeCell ref="O33:Q33"/>
    <mergeCell ref="C31:E31"/>
    <mergeCell ref="F31:H31"/>
    <mergeCell ref="I31:K31"/>
    <mergeCell ref="L31:N31"/>
    <mergeCell ref="H41:J41"/>
    <mergeCell ref="K41:M41"/>
    <mergeCell ref="H39:J39"/>
    <mergeCell ref="K39:M39"/>
    <mergeCell ref="C20:D20"/>
    <mergeCell ref="C21:D21"/>
    <mergeCell ref="C28:D28"/>
    <mergeCell ref="C29:D29"/>
    <mergeCell ref="F28:G28"/>
    <mergeCell ref="F29:G29"/>
    <mergeCell ref="C25:E25"/>
    <mergeCell ref="F25:H25"/>
    <mergeCell ref="F21:H21"/>
    <mergeCell ref="C23:E23"/>
    <mergeCell ref="F23:H23"/>
    <mergeCell ref="I29:K29"/>
  </mergeCells>
  <phoneticPr fontId="3" type="noConversion"/>
  <conditionalFormatting sqref="K41 N41:Q41 C41:F41 H41 C9:Q38 C40:Q40 C39:H39 N39:Q39">
    <cfRule type="cellIs" dxfId="42" priority="4" operator="equal">
      <formula>"SI"</formula>
    </cfRule>
  </conditionalFormatting>
  <conditionalFormatting sqref="K39">
    <cfRule type="cellIs" dxfId="41" priority="3" operator="equal">
      <formula>"SI"</formula>
    </cfRule>
  </conditionalFormatting>
  <conditionalFormatting sqref="H41:M41">
    <cfRule type="cellIs" dxfId="40" priority="2" operator="equal">
      <formula>"SI"</formula>
    </cfRule>
    <cfRule type="cellIs" dxfId="39" priority="1" operator="equal">
      <formula>"SI"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0E154-9810-974A-82B5-2E1E13FAF190}">
  <dimension ref="B3:J121"/>
  <sheetViews>
    <sheetView topLeftCell="B1" workbookViewId="0">
      <selection activeCell="C66" sqref="C66"/>
    </sheetView>
  </sheetViews>
  <sheetFormatPr baseColWidth="10" defaultRowHeight="16"/>
  <cols>
    <col min="3" max="3" width="85.6640625" customWidth="1"/>
    <col min="4" max="4" width="33.5" customWidth="1"/>
    <col min="6" max="6" width="34.6640625" customWidth="1"/>
    <col min="7" max="7" width="15.83203125" customWidth="1"/>
    <col min="10" max="10" width="13.6640625" customWidth="1"/>
  </cols>
  <sheetData>
    <row r="3" spans="2:10">
      <c r="B3" s="2"/>
      <c r="C3" s="59">
        <v>1</v>
      </c>
      <c r="D3" s="59"/>
      <c r="E3" s="59"/>
      <c r="F3" s="59"/>
    </row>
    <row r="4" spans="2:10">
      <c r="B4" s="2"/>
      <c r="C4" t="s">
        <v>0</v>
      </c>
      <c r="D4" t="s">
        <v>5</v>
      </c>
      <c r="F4" t="s">
        <v>6</v>
      </c>
      <c r="J4" t="s">
        <v>44</v>
      </c>
    </row>
    <row r="5" spans="2:10">
      <c r="B5" s="2"/>
      <c r="C5" t="s">
        <v>5</v>
      </c>
      <c r="D5" t="s">
        <v>1</v>
      </c>
      <c r="F5" t="s">
        <v>24</v>
      </c>
      <c r="J5" t="s">
        <v>8</v>
      </c>
    </row>
    <row r="6" spans="2:10">
      <c r="B6" s="1"/>
      <c r="C6" t="s">
        <v>6</v>
      </c>
      <c r="D6" t="s">
        <v>2</v>
      </c>
      <c r="J6" t="s">
        <v>9</v>
      </c>
    </row>
    <row r="7" spans="2:10">
      <c r="B7" s="1"/>
      <c r="D7" t="s">
        <v>3</v>
      </c>
    </row>
    <row r="8" spans="2:10">
      <c r="B8" s="1"/>
    </row>
    <row r="9" spans="2:10">
      <c r="B9" s="1"/>
    </row>
    <row r="10" spans="2:10">
      <c r="B10" s="1"/>
      <c r="C10" s="5" t="s">
        <v>7</v>
      </c>
      <c r="D10" s="5" t="s">
        <v>11</v>
      </c>
      <c r="F10" s="4" t="s">
        <v>12</v>
      </c>
    </row>
    <row r="11" spans="2:10">
      <c r="B11" s="1"/>
      <c r="C11" t="s">
        <v>11</v>
      </c>
      <c r="D11" t="s">
        <v>8</v>
      </c>
      <c r="F11" t="s">
        <v>24</v>
      </c>
    </row>
    <row r="12" spans="2:10">
      <c r="B12" s="1"/>
      <c r="C12" t="s">
        <v>12</v>
      </c>
      <c r="D12" t="s">
        <v>9</v>
      </c>
    </row>
    <row r="13" spans="2:10">
      <c r="B13" s="1"/>
    </row>
    <row r="14" spans="2:10">
      <c r="B14" s="1"/>
    </row>
    <row r="15" spans="2:10">
      <c r="B15" s="1"/>
      <c r="C15" s="5" t="s">
        <v>13</v>
      </c>
      <c r="D15" t="s">
        <v>21</v>
      </c>
      <c r="F15" t="s">
        <v>22</v>
      </c>
    </row>
    <row r="16" spans="2:10">
      <c r="B16" s="1"/>
      <c r="C16" t="s">
        <v>21</v>
      </c>
      <c r="D16" t="s">
        <v>14</v>
      </c>
      <c r="F16" s="8" t="s">
        <v>24</v>
      </c>
    </row>
    <row r="17" spans="2:4">
      <c r="B17" s="1"/>
      <c r="C17" t="s">
        <v>22</v>
      </c>
      <c r="D17" t="s">
        <v>15</v>
      </c>
    </row>
    <row r="18" spans="2:4">
      <c r="B18" s="1"/>
      <c r="D18" t="s">
        <v>16</v>
      </c>
    </row>
    <row r="19" spans="2:4">
      <c r="B19" s="1"/>
      <c r="D19" t="s">
        <v>17</v>
      </c>
    </row>
    <row r="20" spans="2:4">
      <c r="B20" s="1"/>
      <c r="D20" t="s">
        <v>18</v>
      </c>
    </row>
    <row r="21" spans="2:4">
      <c r="B21" s="1"/>
      <c r="D21" t="s">
        <v>19</v>
      </c>
    </row>
    <row r="22" spans="2:4">
      <c r="B22" s="1"/>
      <c r="D22" t="s">
        <v>20</v>
      </c>
    </row>
    <row r="23" spans="2:4">
      <c r="B23" s="1"/>
    </row>
    <row r="24" spans="2:4">
      <c r="B24" s="1"/>
    </row>
    <row r="25" spans="2:4">
      <c r="B25" s="1"/>
      <c r="C25" s="5" t="s">
        <v>23</v>
      </c>
    </row>
    <row r="26" spans="2:4">
      <c r="B26" s="1"/>
      <c r="C26" t="s">
        <v>8</v>
      </c>
    </row>
    <row r="27" spans="2:4">
      <c r="B27" s="1"/>
      <c r="C27" t="s">
        <v>9</v>
      </c>
    </row>
    <row r="28" spans="2:4">
      <c r="B28" s="1"/>
    </row>
    <row r="29" spans="2:4">
      <c r="B29" s="1"/>
    </row>
    <row r="30" spans="2:4">
      <c r="B30" s="1"/>
      <c r="C30" t="s">
        <v>25</v>
      </c>
    </row>
    <row r="31" spans="2:4">
      <c r="B31" s="1"/>
      <c r="C31" t="s">
        <v>26</v>
      </c>
    </row>
    <row r="32" spans="2:4">
      <c r="B32" s="1"/>
      <c r="C32" t="s">
        <v>27</v>
      </c>
    </row>
    <row r="33" spans="2:6">
      <c r="B33" s="1"/>
    </row>
    <row r="34" spans="2:6">
      <c r="B34" s="1"/>
    </row>
    <row r="35" spans="2:6">
      <c r="B35" s="1"/>
      <c r="C35" t="s">
        <v>28</v>
      </c>
      <c r="D35" t="s">
        <v>29</v>
      </c>
      <c r="F35" s="4" t="s">
        <v>30</v>
      </c>
    </row>
    <row r="36" spans="2:6">
      <c r="B36" s="1"/>
      <c r="C36" t="s">
        <v>29</v>
      </c>
      <c r="D36" t="s">
        <v>24</v>
      </c>
      <c r="F36" t="s">
        <v>8</v>
      </c>
    </row>
    <row r="37" spans="2:6">
      <c r="B37" s="1"/>
      <c r="C37" t="s">
        <v>30</v>
      </c>
      <c r="F37" t="s">
        <v>9</v>
      </c>
    </row>
    <row r="38" spans="2:6">
      <c r="B38" s="1"/>
    </row>
    <row r="39" spans="2:6">
      <c r="B39" s="1"/>
    </row>
    <row r="40" spans="2:6">
      <c r="B40" s="1"/>
      <c r="C40" s="12" t="s">
        <v>37</v>
      </c>
      <c r="D40" s="12" t="s">
        <v>35</v>
      </c>
      <c r="F40" s="4"/>
    </row>
    <row r="41" spans="2:6">
      <c r="B41" s="1"/>
      <c r="C41" t="s">
        <v>38</v>
      </c>
    </row>
    <row r="42" spans="2:6">
      <c r="B42" s="1"/>
      <c r="C42" t="s">
        <v>39</v>
      </c>
    </row>
    <row r="43" spans="2:6">
      <c r="B43" s="1"/>
    </row>
    <row r="46" spans="2:6">
      <c r="C46" t="s">
        <v>40</v>
      </c>
    </row>
    <row r="47" spans="2:6">
      <c r="C47" t="s">
        <v>41</v>
      </c>
    </row>
    <row r="48" spans="2:6">
      <c r="C48" t="s">
        <v>42</v>
      </c>
    </row>
    <row r="51" spans="3:6">
      <c r="C51" s="13" t="s">
        <v>43</v>
      </c>
      <c r="D51" s="12" t="s">
        <v>45</v>
      </c>
      <c r="F51" s="15" t="s">
        <v>46</v>
      </c>
    </row>
    <row r="52" spans="3:6">
      <c r="C52" s="14" t="s">
        <v>45</v>
      </c>
      <c r="D52" s="14" t="s">
        <v>24</v>
      </c>
      <c r="F52" t="s">
        <v>8</v>
      </c>
    </row>
    <row r="53" spans="3:6">
      <c r="C53" s="14" t="s">
        <v>46</v>
      </c>
      <c r="D53" s="14"/>
      <c r="F53" t="s">
        <v>9</v>
      </c>
    </row>
    <row r="56" spans="3:6" ht="16" customHeight="1">
      <c r="C56" s="16" t="s">
        <v>53</v>
      </c>
      <c r="D56" s="17" t="s">
        <v>60</v>
      </c>
      <c r="F56" s="4" t="s">
        <v>61</v>
      </c>
    </row>
    <row r="57" spans="3:6">
      <c r="C57" t="s">
        <v>60</v>
      </c>
      <c r="D57" t="s">
        <v>8</v>
      </c>
      <c r="F57" t="s">
        <v>24</v>
      </c>
    </row>
    <row r="58" spans="3:6">
      <c r="C58" t="s">
        <v>61</v>
      </c>
      <c r="D58" t="s">
        <v>9</v>
      </c>
    </row>
    <row r="61" spans="3:6" ht="16" customHeight="1">
      <c r="C61" s="16" t="s">
        <v>58</v>
      </c>
      <c r="D61" s="20"/>
      <c r="F61" s="4"/>
    </row>
    <row r="62" spans="3:6">
      <c r="C62" t="s">
        <v>62</v>
      </c>
    </row>
    <row r="63" spans="3:6">
      <c r="C63" t="s">
        <v>63</v>
      </c>
    </row>
    <row r="64" spans="3:6">
      <c r="C64" t="s">
        <v>64</v>
      </c>
    </row>
    <row r="65" spans="3:6">
      <c r="C65" t="s">
        <v>65</v>
      </c>
    </row>
    <row r="66" spans="3:6">
      <c r="C66" s="22"/>
    </row>
    <row r="68" spans="3:6" ht="34">
      <c r="C68" s="23" t="s">
        <v>53</v>
      </c>
      <c r="D68" s="3" t="s">
        <v>67</v>
      </c>
      <c r="F68" s="4" t="s">
        <v>68</v>
      </c>
    </row>
    <row r="69" spans="3:6">
      <c r="C69" s="3" t="s">
        <v>67</v>
      </c>
      <c r="D69" t="s">
        <v>8</v>
      </c>
      <c r="F69" t="s">
        <v>24</v>
      </c>
    </row>
    <row r="70" spans="3:6">
      <c r="C70" s="4" t="s">
        <v>68</v>
      </c>
      <c r="D70" t="s">
        <v>9</v>
      </c>
    </row>
    <row r="73" spans="3:6">
      <c r="C73" s="18" t="s">
        <v>66</v>
      </c>
      <c r="D73" s="18" t="s">
        <v>69</v>
      </c>
      <c r="F73" s="4" t="s">
        <v>70</v>
      </c>
    </row>
    <row r="74" spans="3:6">
      <c r="C74" t="s">
        <v>69</v>
      </c>
      <c r="D74" t="s">
        <v>8</v>
      </c>
      <c r="F74" t="s">
        <v>24</v>
      </c>
    </row>
    <row r="75" spans="3:6">
      <c r="C75" t="s">
        <v>70</v>
      </c>
      <c r="D75" t="s">
        <v>9</v>
      </c>
    </row>
    <row r="78" spans="3:6">
      <c r="C78" s="18" t="s">
        <v>73</v>
      </c>
      <c r="D78" s="18" t="s">
        <v>74</v>
      </c>
      <c r="F78" s="4" t="s">
        <v>75</v>
      </c>
    </row>
    <row r="79" spans="3:6">
      <c r="C79" t="s">
        <v>74</v>
      </c>
      <c r="D79" t="s">
        <v>8</v>
      </c>
      <c r="F79" t="s">
        <v>24</v>
      </c>
    </row>
    <row r="80" spans="3:6">
      <c r="C80" t="s">
        <v>75</v>
      </c>
      <c r="D80" t="s">
        <v>9</v>
      </c>
    </row>
    <row r="83" spans="3:7">
      <c r="C83" s="19" t="s">
        <v>78</v>
      </c>
      <c r="D83" s="24"/>
    </row>
    <row r="84" spans="3:7">
      <c r="C84" t="s">
        <v>81</v>
      </c>
    </row>
    <row r="85" spans="3:7">
      <c r="C85" t="s">
        <v>82</v>
      </c>
    </row>
    <row r="86" spans="3:7">
      <c r="C86" t="s">
        <v>83</v>
      </c>
    </row>
    <row r="89" spans="3:7">
      <c r="C89" s="18" t="s">
        <v>84</v>
      </c>
      <c r="D89" s="18"/>
    </row>
    <row r="90" spans="3:7">
      <c r="C90" t="s">
        <v>85</v>
      </c>
    </row>
    <row r="91" spans="3:7">
      <c r="C91" t="s">
        <v>86</v>
      </c>
    </row>
    <row r="94" spans="3:7">
      <c r="C94" s="18" t="s">
        <v>91</v>
      </c>
      <c r="D94" t="s">
        <v>94</v>
      </c>
      <c r="F94" t="s">
        <v>95</v>
      </c>
      <c r="G94" t="s">
        <v>96</v>
      </c>
    </row>
    <row r="95" spans="3:7">
      <c r="C95" t="s">
        <v>94</v>
      </c>
      <c r="D95" t="s">
        <v>24</v>
      </c>
      <c r="F95" t="s">
        <v>8</v>
      </c>
      <c r="G95" t="s">
        <v>24</v>
      </c>
    </row>
    <row r="96" spans="3:7">
      <c r="C96" t="s">
        <v>95</v>
      </c>
      <c r="F96" t="s">
        <v>9</v>
      </c>
    </row>
    <row r="97" spans="3:6">
      <c r="C97" t="s">
        <v>96</v>
      </c>
    </row>
    <row r="100" spans="3:6">
      <c r="C100" t="s">
        <v>97</v>
      </c>
      <c r="D100" t="s">
        <v>104</v>
      </c>
      <c r="F100" s="4" t="s">
        <v>103</v>
      </c>
    </row>
    <row r="101" spans="3:6">
      <c r="C101" t="s">
        <v>104</v>
      </c>
      <c r="D101" t="s">
        <v>24</v>
      </c>
      <c r="F101" t="s">
        <v>8</v>
      </c>
    </row>
    <row r="102" spans="3:6">
      <c r="C102" t="s">
        <v>103</v>
      </c>
      <c r="F102" t="s">
        <v>9</v>
      </c>
    </row>
    <row r="105" spans="3:6">
      <c r="C105" t="s">
        <v>99</v>
      </c>
    </row>
    <row r="106" spans="3:6">
      <c r="C106" t="s">
        <v>105</v>
      </c>
    </row>
    <row r="107" spans="3:6">
      <c r="C107" t="s">
        <v>106</v>
      </c>
    </row>
    <row r="108" spans="3:6">
      <c r="C108" t="s">
        <v>107</v>
      </c>
    </row>
    <row r="109" spans="3:6">
      <c r="C109" t="s">
        <v>108</v>
      </c>
    </row>
    <row r="110" spans="3:6">
      <c r="C110" t="s">
        <v>109</v>
      </c>
    </row>
    <row r="111" spans="3:6">
      <c r="C111" t="s">
        <v>110</v>
      </c>
    </row>
    <row r="114" spans="3:6">
      <c r="C114" t="s">
        <v>111</v>
      </c>
      <c r="D114" t="s">
        <v>118</v>
      </c>
      <c r="F114" s="4" t="s">
        <v>119</v>
      </c>
    </row>
    <row r="115" spans="3:6">
      <c r="C115" t="s">
        <v>118</v>
      </c>
      <c r="D115" t="s">
        <v>24</v>
      </c>
      <c r="F115" t="s">
        <v>8</v>
      </c>
    </row>
    <row r="116" spans="3:6">
      <c r="C116" t="s">
        <v>119</v>
      </c>
      <c r="F116" t="s">
        <v>9</v>
      </c>
    </row>
    <row r="119" spans="3:6">
      <c r="C119" t="s">
        <v>117</v>
      </c>
      <c r="D119" t="s">
        <v>122</v>
      </c>
      <c r="F119" s="4" t="s">
        <v>123</v>
      </c>
    </row>
    <row r="120" spans="3:6">
      <c r="C120" t="s">
        <v>122</v>
      </c>
      <c r="D120" t="s">
        <v>24</v>
      </c>
      <c r="F120" t="s">
        <v>8</v>
      </c>
    </row>
    <row r="121" spans="3:6">
      <c r="C121" t="s">
        <v>123</v>
      </c>
      <c r="F121" t="s">
        <v>9</v>
      </c>
    </row>
  </sheetData>
  <sheetProtection algorithmName="SHA-512" hashValue="IPW5Fo/7eTCuLIzUZ/pc/AwvfFcmRxDkIhRnPNd0KZenO+IHN90cVCQ6bPi1VfxkIbYxOXRiv0kYTbExFSuBHw==" saltValue="F/L+FadNHchgZYbkvLyIkA==" spinCount="100000" sheet="1" objects="1" scenarios="1" selectLockedCells="1" selectUnlockedCells="1"/>
  <mergeCells count="1">
    <mergeCell ref="C3:F3"/>
  </mergeCells>
  <pageMargins left="0.7" right="0.7" top="0.75" bottom="0.75" header="0.3" footer="0.3"/>
  <tableParts count="39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29</vt:i4>
      </vt:variant>
    </vt:vector>
  </HeadingPairs>
  <TitlesOfParts>
    <vt:vector size="32" baseType="lpstr">
      <vt:lpstr>Encuesta</vt:lpstr>
      <vt:lpstr>Resultado</vt:lpstr>
      <vt:lpstr>Variables</vt:lpstr>
      <vt:lpstr>MAS_DE_10_AÑOS</vt:lpstr>
      <vt:lpstr>NO_ADJUDICACION</vt:lpstr>
      <vt:lpstr>NO_AREA_PROTEGIDA</vt:lpstr>
      <vt:lpstr>NO_BIC</vt:lpstr>
      <vt:lpstr>NO_CABIDA_LINDEROS</vt:lpstr>
      <vt:lpstr>NO_COMUNIDADES</vt:lpstr>
      <vt:lpstr>NO_ES_RURAL</vt:lpstr>
      <vt:lpstr>NO_FOLIO_MATRICULA</vt:lpstr>
      <vt:lpstr>NO_LICENCIA_CONSTRUCCION</vt:lpstr>
      <vt:lpstr>NO_LICENCIA_URBANIZACION</vt:lpstr>
      <vt:lpstr>NO_MAS_DE_10_AÑOS</vt:lpstr>
      <vt:lpstr>NO_OCUPANTE_POSEEDOR_PRIVADA</vt:lpstr>
      <vt:lpstr>NO_OCUPANTE_POSEEDOR_PUBLICA</vt:lpstr>
      <vt:lpstr>NO_TERCEROS</vt:lpstr>
      <vt:lpstr>NO_TITULO_PROPIEDAD</vt:lpstr>
      <vt:lpstr>NO_USO_DOTACIONAL</vt:lpstr>
      <vt:lpstr>SI_ADJUDICACION</vt:lpstr>
      <vt:lpstr>SI_AREA_PROTEGIDA</vt:lpstr>
      <vt:lpstr>SI_BIC</vt:lpstr>
      <vt:lpstr>SI_CABIDA_LINDEROS</vt:lpstr>
      <vt:lpstr>SI_COMUNIDADES</vt:lpstr>
      <vt:lpstr>SI_FOLIO_MATRICULA</vt:lpstr>
      <vt:lpstr>SI_LICENCIA_CONSTRUCCION</vt:lpstr>
      <vt:lpstr>SI_LICENCIA_URBANIZACION</vt:lpstr>
      <vt:lpstr>SI_OCUPANTE_POSEEDOR_PRIVADA</vt:lpstr>
      <vt:lpstr>SI_OCUPANTE_POSEEDOR_PUBLICA</vt:lpstr>
      <vt:lpstr>SI_TERCEROS</vt:lpstr>
      <vt:lpstr>SI_TITULO_PROPIEDAD</vt:lpstr>
      <vt:lpstr>SI_USO_DOTACIONAL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Cristina Mampaso</cp:lastModifiedBy>
  <dcterms:created xsi:type="dcterms:W3CDTF">2021-02-05T12:48:03Z</dcterms:created>
  <dcterms:modified xsi:type="dcterms:W3CDTF">2021-03-06T22:05:12Z</dcterms:modified>
</cp:coreProperties>
</file>